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08"/>
  <workbookPr/>
  <mc:AlternateContent xmlns:mc="http://schemas.openxmlformats.org/markup-compatibility/2006">
    <mc:Choice Requires="x15">
      <x15ac:absPath xmlns:x15ac="http://schemas.microsoft.com/office/spreadsheetml/2010/11/ac" url="/Users/garyboomershine/Desktop/00. SalesTeamLive/00.2013/REIgnyte/"/>
    </mc:Choice>
  </mc:AlternateContent>
  <bookViews>
    <workbookView xWindow="0" yWindow="460" windowWidth="28800" windowHeight="16640" tabRatio="500"/>
  </bookViews>
  <sheets>
    <sheet name="1. Scorecard Calculator" sheetId="7" r:id="rId1"/>
    <sheet name="2. Scorecard &amp; Actuals" sheetId="8" r:id="rId2"/>
    <sheet name="4. Resource ROI" sheetId="21"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4" i="8" l="1"/>
  <c r="G22" i="8"/>
  <c r="G20" i="8"/>
  <c r="G18" i="8"/>
  <c r="G16" i="8"/>
  <c r="G14" i="8"/>
  <c r="G12" i="8"/>
  <c r="G10" i="8"/>
  <c r="G8" i="8"/>
  <c r="V18" i="8"/>
  <c r="V16" i="8"/>
  <c r="D53" i="7"/>
  <c r="D43" i="7"/>
  <c r="D22" i="7"/>
  <c r="D26" i="7"/>
  <c r="D24" i="7"/>
  <c r="D26" i="21"/>
  <c r="D10" i="21"/>
  <c r="D28" i="21"/>
  <c r="D30" i="21"/>
  <c r="A1" i="21"/>
  <c r="D12" i="7"/>
  <c r="D17" i="7"/>
  <c r="D19" i="7"/>
  <c r="D49" i="7"/>
  <c r="D51" i="7"/>
  <c r="D47" i="7"/>
  <c r="D45" i="7"/>
  <c r="K32" i="8"/>
  <c r="K30" i="8"/>
  <c r="G30" i="8"/>
  <c r="O30" i="8"/>
  <c r="K28" i="8"/>
  <c r="K26" i="8"/>
  <c r="G32" i="8"/>
  <c r="O32" i="8"/>
  <c r="G28" i="8"/>
  <c r="O28" i="8"/>
  <c r="G26" i="8"/>
  <c r="O26" i="8"/>
  <c r="A1" i="7"/>
  <c r="A1" i="8"/>
  <c r="V22" i="8"/>
  <c r="K22" i="8"/>
  <c r="O22" i="8"/>
  <c r="K16" i="8"/>
  <c r="O16" i="8"/>
  <c r="V20" i="8"/>
  <c r="K20" i="8"/>
  <c r="O20" i="8"/>
  <c r="K18" i="8"/>
  <c r="O18" i="8"/>
  <c r="D64" i="7"/>
  <c r="D62" i="7"/>
  <c r="V24" i="8"/>
  <c r="K24" i="8"/>
  <c r="O24" i="8"/>
  <c r="D66" i="7"/>
  <c r="D58" i="7"/>
  <c r="V14" i="8"/>
  <c r="K14" i="8"/>
  <c r="O14" i="8"/>
  <c r="V12" i="8"/>
  <c r="K12" i="8"/>
  <c r="O12" i="8"/>
  <c r="V8" i="8"/>
  <c r="K8" i="8"/>
  <c r="O8" i="8"/>
  <c r="V10" i="8"/>
  <c r="K10" i="8"/>
  <c r="O10" i="8"/>
  <c r="D60" i="7"/>
</calcChain>
</file>

<file path=xl/sharedStrings.xml><?xml version="1.0" encoding="utf-8"?>
<sst xmlns="http://schemas.openxmlformats.org/spreadsheetml/2006/main" count="134" uniqueCount="122">
  <si>
    <t>Directions/Notes</t>
  </si>
  <si>
    <t>Marketing</t>
  </si>
  <si>
    <t>ENTER:  How much revenue do you want to generate?</t>
  </si>
  <si>
    <t>ENTER:  What is your average Profit per Deal?</t>
  </si>
  <si>
    <t>ENTER:  Number of months remaining to achieve your goal (default is 12)</t>
  </si>
  <si>
    <t>Scorecard</t>
  </si>
  <si>
    <t>Note:  This is the number of deals you need to do per year</t>
  </si>
  <si>
    <t>&gt;&gt;  # Closed Deals per Month Required</t>
  </si>
  <si>
    <t>Month</t>
  </si>
  <si>
    <t>This is the number of Deals you need to close from all your marketing efforts to achieve your $250,000 financial goal.  Put this into your scorecard to achieve your goal!</t>
  </si>
  <si>
    <t>Year</t>
  </si>
  <si>
    <t>Current Date:</t>
  </si>
  <si>
    <t>&gt;&gt;  Total Profit per Month Required</t>
  </si>
  <si>
    <t>This is the Total Closed Profit from deals you need to generate from all your marketing efforts to achieve your $250,000 financial goal.  Put this into your scorecard to achieve your goal!</t>
  </si>
  <si>
    <t>&gt;&gt;  Month Marketing Budget Required</t>
  </si>
  <si>
    <t>Measurables</t>
  </si>
  <si>
    <t>This is the Total estimated monthly marketing budget required to achieve your goal based on the numbers you have entered. Provide this to the REIvault team to have this all Done-For-You and possibly use our Sales Ninja Phone team to qualify, follow up and schedule appointments for you to go close!</t>
  </si>
  <si>
    <t>&gt;&gt;  Your Return on Investment (ROI)</t>
  </si>
  <si>
    <t>Owner</t>
  </si>
  <si>
    <t>This is the total estimated return on your investment (ROI) on marketing spend.  If you're wholesaling, a benchmark of 6 to 10x is expected.  If you're fix and flip or rehabber, this should typically be greater than 20x"  Work with your REIvault Strategy Planner and REIvault Team to get 10x results with half the effort.</t>
  </si>
  <si>
    <t>Weekly Target
(Calculated)</t>
  </si>
  <si>
    <t>Weekly Actuals*</t>
  </si>
  <si>
    <t>Monthly Target**</t>
  </si>
  <si>
    <t>ENTER:  How many signed contracts are you closing per deal.  If you close every contract you sign, enter 1?</t>
  </si>
  <si>
    <t>Monthly Actuals*</t>
  </si>
  <si>
    <t>Quarterly Target
(Calculated)</t>
  </si>
  <si>
    <t>Quarterly Actuals*</t>
  </si>
  <si>
    <t>Directions</t>
  </si>
  <si>
    <t>ENTER:  How many appointments do you schedule and complete to do to close one deal? This can be a phone appointment.  Typically this number is less than 7.</t>
  </si>
  <si>
    <t>ENTER:  How many live calls with sellers do you have to make to schedule an appointment to make an offer? Typically this number is less than 10.</t>
  </si>
  <si>
    <t>ENTER:  How many live calls with sellers do you have to make to schedule an appointment to make an offer? Typically this approximately 5 (e.g. 100 dials connects with 20 live sellers).</t>
  </si>
  <si>
    <t>&gt;&gt;  # of Leads per Appointment</t>
  </si>
  <si>
    <t>ENTER:  Number of Leads (typically a Podio Lead) that results in an Appointment to make an offer (default is 10)</t>
  </si>
  <si>
    <t>SCORECARD</t>
  </si>
  <si>
    <r>
      <t xml:space="preserve">&gt;&gt;  </t>
    </r>
    <r>
      <rPr>
        <sz val="10"/>
        <color rgb="FF999999"/>
        <rFont val="Arial"/>
        <family val="2"/>
      </rPr>
      <t># of New Leads</t>
    </r>
  </si>
  <si>
    <t>&gt;&gt;  Total Leads Required per Month</t>
  </si>
  <si>
    <t>This is the total number of Leads you need to generate from all your marketing efforts to achieve your financial goal.  Put this into your scorecard to achieve your goal!</t>
  </si>
  <si>
    <t>&gt;&gt;  Total Dials Completed Required per Month</t>
  </si>
  <si>
    <t>This is the total number of phone Dials per month you need to complete per month calling existing leads  achieve your  financial goal.  Put this into your scorecard to achieve your goal!</t>
  </si>
  <si>
    <t>Based on the numbers above, this is the Total Number of Live Seller Calls (a live phone conversation with a seller) that need to be completed per month to achieve your financial goal.  Put this into your scorecard to achieve your goal!</t>
  </si>
  <si>
    <t>Based on the numbers above, this is the Total Number of Scheduled Appointments (face to face meetings or phone calls that results in a written offer) that need to be completed per month to achieve your financial goal.  Put this into your scorecard to achieve your goal!</t>
  </si>
  <si>
    <r>
      <t xml:space="preserve">&gt;&gt;  </t>
    </r>
    <r>
      <rPr>
        <sz val="10"/>
        <color rgb="FF999999"/>
        <rFont val="Arial"/>
        <family val="2"/>
      </rPr>
      <t xml:space="preserve"> # of Outbound Calls</t>
    </r>
  </si>
  <si>
    <t>Based on the numbers above, this is the Total Number of Signed Contracts needed to be completed per month to achieve your financial goal.  Put this into your scorecard to achieve your goal!</t>
  </si>
  <si>
    <t>&gt;&gt;  # Leads per Deal</t>
  </si>
  <si>
    <t xml:space="preserve">Based on your numbers above, this is the number of Leads (in Podio) you need per Closed Deal.  </t>
  </si>
  <si>
    <t>2) Enter weekly Actuals* (Column F);  Monthly/Month to Date Actuals (Column J); Quarterly/Quarter to Date Actuals (Column N)</t>
  </si>
  <si>
    <t>&gt;&gt;  Your Profit per Lead</t>
  </si>
  <si>
    <r>
      <t xml:space="preserve">&gt;&gt;  </t>
    </r>
    <r>
      <rPr>
        <sz val="10"/>
        <color rgb="FF999999"/>
        <rFont val="Arial"/>
        <family val="2"/>
      </rPr>
      <t xml:space="preserve"> # of Live Connections with Sellers</t>
    </r>
  </si>
  <si>
    <r>
      <t xml:space="preserve">&gt;&gt;  </t>
    </r>
    <r>
      <rPr>
        <sz val="10"/>
        <color rgb="FF999999"/>
        <rFont val="Arial"/>
        <family val="2"/>
      </rPr>
      <t># of Appointments Set</t>
    </r>
  </si>
  <si>
    <t>* Actuals will Turn GREEN:  90% or greater that Target; YELLOW:  Between 70% and 90% of Target; RED: if below 70% of Target</t>
  </si>
  <si>
    <r>
      <t xml:space="preserve">&gt;&gt;  </t>
    </r>
    <r>
      <rPr>
        <sz val="10"/>
        <color rgb="FF999999"/>
        <rFont val="Arial"/>
        <family val="2"/>
      </rPr>
      <t># of Appointments Conducted</t>
    </r>
  </si>
  <si>
    <t>calculated from: Total Profit per Month Required / Total Leads Required per Month</t>
  </si>
  <si>
    <t>&gt;&gt;  Your Profit per Dial</t>
  </si>
  <si>
    <t>calculated from: Total Profit per Month Required / TOTAL Dials Required per Month</t>
  </si>
  <si>
    <t>&gt;&gt;  Your Profit per Live Call Completed</t>
  </si>
  <si>
    <r>
      <t xml:space="preserve">&gt;&gt;  </t>
    </r>
    <r>
      <rPr>
        <sz val="10"/>
        <color rgb="FF999999"/>
        <rFont val="Arial"/>
        <family val="2"/>
      </rPr>
      <t># of Offers Made</t>
    </r>
  </si>
  <si>
    <t xml:space="preserve">
calculated from: Total Profit per Month Required / TOTAL # of Live Calls Completed Required per Month</t>
  </si>
  <si>
    <t>&gt;&gt;  Your Profit per Scheduled Appointment</t>
  </si>
  <si>
    <t>calculated from: Total Profit per Month Required / TOTAL # of Scheduled Appointments Required per Month</t>
  </si>
  <si>
    <t>&gt;&gt;  Your Profit per Signed Contract</t>
  </si>
  <si>
    <t>calculated from: Total Profit per Month Required / TOTAL # of Signed Contracts Required per Month</t>
  </si>
  <si>
    <r>
      <t xml:space="preserve">&gt;&gt;  </t>
    </r>
    <r>
      <rPr>
        <sz val="10"/>
        <color rgb="FF999999"/>
        <rFont val="Arial"/>
        <family val="2"/>
      </rPr>
      <t># of Signed Contracts</t>
    </r>
  </si>
  <si>
    <t>** Leverage the Monthly Targets From "Leads Needed Calculator" (Column Q) to help set your Monthly Targets in (Column H)</t>
  </si>
  <si>
    <r>
      <t xml:space="preserve">&gt;&gt;  </t>
    </r>
    <r>
      <rPr>
        <sz val="10"/>
        <color rgb="FF999999"/>
        <rFont val="Arial"/>
        <family val="2"/>
      </rPr>
      <t># of Closed Deals</t>
    </r>
  </si>
  <si>
    <r>
      <t xml:space="preserve">&gt;&gt;  </t>
    </r>
    <r>
      <rPr>
        <sz val="10"/>
        <color rgb="FF999999"/>
        <rFont val="Arial"/>
        <family val="2"/>
      </rPr>
      <t>Other</t>
    </r>
  </si>
  <si>
    <r>
      <t xml:space="preserve">&gt;&gt;  </t>
    </r>
    <r>
      <rPr>
        <sz val="10"/>
        <color rgb="FF999999"/>
        <rFont val="Arial"/>
        <family val="2"/>
      </rPr>
      <t>Other</t>
    </r>
  </si>
  <si>
    <r>
      <t xml:space="preserve">&gt;&gt;  </t>
    </r>
    <r>
      <rPr>
        <sz val="10"/>
        <color rgb="FF999999"/>
        <rFont val="Arial"/>
        <family val="2"/>
      </rPr>
      <t>Other</t>
    </r>
  </si>
  <si>
    <r>
      <t xml:space="preserve">&gt;&gt;  </t>
    </r>
    <r>
      <rPr>
        <sz val="10"/>
        <color rgb="FF999999"/>
        <rFont val="Arial"/>
        <family val="2"/>
      </rPr>
      <t>Other</t>
    </r>
  </si>
  <si>
    <t>ENTER: Your current or estimated cost per Lead (default is $40). This is required to calculate your overall monthly Marketing Budget and Estimated ROI (return on investment). If using REIvault Podio CRM, this is the cost per new Seller Lead (unique seller call or lead).</t>
  </si>
  <si>
    <t>KEY METRICS/ROI</t>
  </si>
  <si>
    <t xml:space="preserve">Remove the guess work from your business.  This tool quickly estimates your targeted monthly marketing budget, leads, and key sales actions you need per month to achieve your profit goal.   Enter required numbers in BLUE  Use this to build your Scorecard and the rest of your plan.  Once this is setup, use the 'Scorecard' Tab below to manage your weekly/monthly/quarterly scorecard with your team via Level 10 (Forecast) Meeting. </t>
  </si>
  <si>
    <t>&gt;&gt;  # of Live Calls Completed
      per Appointment</t>
  </si>
  <si>
    <t>&gt;&gt;  # of Dials Completed per Live Call</t>
  </si>
  <si>
    <r>
      <t xml:space="preserve">&gt;&gt;  Gross </t>
    </r>
    <r>
      <rPr>
        <sz val="10"/>
        <color theme="0" tint="-0.499984740745262"/>
        <rFont val="Arial"/>
        <family val="2"/>
      </rPr>
      <t>Profit</t>
    </r>
  </si>
  <si>
    <t>Sales Acquisition Mgr</t>
  </si>
  <si>
    <t>&gt;&gt;  TOTAL # of Signed Contracts 
       Required per Month</t>
  </si>
  <si>
    <r>
      <t xml:space="preserve">&gt;&gt;  </t>
    </r>
    <r>
      <rPr>
        <sz val="10"/>
        <color theme="1"/>
        <rFont val="Arial"/>
        <family val="2"/>
      </rPr>
      <t># of Signed Contracts per Deal</t>
    </r>
  </si>
  <si>
    <r>
      <t xml:space="preserve">&gt;&gt;  </t>
    </r>
    <r>
      <rPr>
        <sz val="10"/>
        <color theme="1"/>
        <rFont val="Arial"/>
        <family val="2"/>
      </rPr>
      <t># of Appointments set per Contract</t>
    </r>
  </si>
  <si>
    <r>
      <t xml:space="preserve">&gt;&gt;  </t>
    </r>
    <r>
      <rPr>
        <sz val="10"/>
        <color theme="1"/>
        <rFont val="Arial"/>
        <family val="2"/>
      </rPr>
      <t>Your Financial Goal</t>
    </r>
  </si>
  <si>
    <r>
      <t xml:space="preserve">&gt;&gt;  </t>
    </r>
    <r>
      <rPr>
        <sz val="10"/>
        <color theme="1"/>
        <rFont val="Arial"/>
        <family val="2"/>
      </rPr>
      <t xml:space="preserve"> Your Profit per Deal</t>
    </r>
  </si>
  <si>
    <r>
      <t xml:space="preserve">&gt;&gt;  </t>
    </r>
    <r>
      <rPr>
        <sz val="10"/>
        <color theme="1"/>
        <rFont val="Arial"/>
        <family val="2"/>
      </rPr>
      <t># of Months to Achieve this Goal</t>
    </r>
  </si>
  <si>
    <r>
      <t xml:space="preserve">&gt;&gt;  </t>
    </r>
    <r>
      <rPr>
        <sz val="10"/>
        <color theme="1"/>
        <rFont val="Arial"/>
        <family val="2"/>
      </rPr>
      <t># of Deals per  year</t>
    </r>
  </si>
  <si>
    <r>
      <t xml:space="preserve">&gt;&gt;  </t>
    </r>
    <r>
      <rPr>
        <sz val="10"/>
        <color theme="1"/>
        <rFont val="Arial"/>
        <family val="2"/>
      </rPr>
      <t>Your Cost per Lead</t>
    </r>
  </si>
  <si>
    <t>&gt;&gt;  TOTAL # of Scheduled Appointments
       Required per Month</t>
  </si>
  <si>
    <t>&gt;&gt;  TOTAL # of Live Calls Completed 
       Required per Month</t>
  </si>
  <si>
    <t>Override
Monthly Target**</t>
  </si>
  <si>
    <t>Monthly Targets From "1.Scorecard Calculator"</t>
  </si>
  <si>
    <t>1) Identify Monthly Targets ** (Column H)  -- Weekly and Quarterly Targets will be Autopopulated - Actuals Cells will turn Green</t>
  </si>
  <si>
    <t>&gt;&gt;  Your Cost per Deal</t>
  </si>
  <si>
    <t xml:space="preserve">This is the total estimated cost (marketing spend) per deal closed. </t>
  </si>
  <si>
    <t>Inside Sales Agent</t>
  </si>
  <si>
    <t>March</t>
  </si>
  <si>
    <t>RESOURCE ROI CALCULATOR:  
What is your time worth?</t>
  </si>
  <si>
    <t>&gt;&gt;  How much you Made per Hour</t>
  </si>
  <si>
    <t>Note:  This is the value of your time per hour.  If you can have others do your work for less than this number, you'll have an ROI on your people</t>
  </si>
  <si>
    <t>ENTER:  Number of hours you worked per week over the past year.</t>
  </si>
  <si>
    <r>
      <t xml:space="preserve">&gt;&gt;  </t>
    </r>
    <r>
      <rPr>
        <sz val="10"/>
        <color theme="1"/>
        <rFont val="Arial"/>
        <family val="2"/>
      </rPr>
      <t>Function of the resource you plan to hire and leverage</t>
    </r>
  </si>
  <si>
    <t>&gt;&gt;  # Hours per Week you currently spend in this function</t>
  </si>
  <si>
    <t>&gt;&gt;  # of Hours per Week you'll spend with this new resource (training and managing)</t>
  </si>
  <si>
    <t>&gt;&gt;  Cost per Hour of this resource</t>
  </si>
  <si>
    <t>ENTER:  How many hours you are currently spending per week in this function.</t>
  </si>
  <si>
    <t>ENTER:  The name of the function you plan to replace yourself with a resource.</t>
  </si>
  <si>
    <t>ENTER:  With this new resource how many hours do you expect to spend in this function (typically managing and training).</t>
  </si>
  <si>
    <t>ENTER:  The cost per hour of this resource.</t>
  </si>
  <si>
    <t>Return on Investment (ROI)</t>
  </si>
  <si>
    <t>&gt;&gt;  ROI on your time</t>
  </si>
  <si>
    <t>&gt;&gt;  # of Hours per Week of this new resource</t>
  </si>
  <si>
    <t>ENTER:  The number of hours you'll be paying this resource in this function</t>
  </si>
  <si>
    <t>&gt;&gt;  Profit per resource per year</t>
  </si>
  <si>
    <t xml:space="preserve">This is the total estimated ROI (return on your investment) of time.  Anything above 1.00 is an indicator of a good resource to replace your time. </t>
  </si>
  <si>
    <t xml:space="preserve">This is the total number of your hours saved that can be utilized in higher value functions, vacation, raising money, etc.  </t>
  </si>
  <si>
    <t>&gt;&gt;  TOTAL hours of your time saved per year</t>
  </si>
  <si>
    <t>Total profit of this resource annually replacing you to focus on other functions.  Leveraging OPT and OPE (Other People's Time and Other People's Experience) is one of the best ways to grow and scale a business.</t>
  </si>
  <si>
    <t>Remove the guess work from your business.  This tool quickly estimates the total return on investment of your time utilizing other resources.  You'll quickly establish the total number of hours saved, profit of the resource freeing you up and the total ROI.  Effective utilizing of resources is one of the best ways to grow and scale your business.</t>
  </si>
  <si>
    <t>ENTER:  How much did you actually put into your personal bank account after all expenses?  Could be your desired amount this year.</t>
  </si>
  <si>
    <r>
      <t xml:space="preserve">&gt;&gt;  </t>
    </r>
    <r>
      <rPr>
        <sz val="10"/>
        <color theme="1"/>
        <rFont val="Arial"/>
        <family val="2"/>
      </rPr>
      <t>Your NET Profit to you last year (or desired)</t>
    </r>
  </si>
  <si>
    <r>
      <t xml:space="preserve">&gt;&gt;  </t>
    </r>
    <r>
      <rPr>
        <sz val="10"/>
        <color theme="1"/>
        <rFont val="Arial"/>
        <family val="2"/>
      </rPr>
      <t># of Hours do you Work per Week</t>
    </r>
  </si>
  <si>
    <t>SALES</t>
  </si>
  <si>
    <t>MARKETING</t>
  </si>
  <si>
    <r>
      <rPr>
        <sz val="24"/>
        <color rgb="FF92D050"/>
        <rFont val="PT Serif"/>
      </rPr>
      <t xml:space="preserve">SCORECARD CALCULATOR:  </t>
    </r>
    <r>
      <rPr>
        <sz val="24"/>
        <color theme="0"/>
        <rFont val="PT Serif"/>
      </rPr>
      <t xml:space="preserve">
</t>
    </r>
    <r>
      <rPr>
        <sz val="24"/>
        <color theme="0"/>
        <rFont val="Arial"/>
        <family val="2"/>
      </rPr>
      <t>Remove the mystery to achieve your financial goals</t>
    </r>
  </si>
  <si>
    <t>VALUE of Your TIME</t>
  </si>
  <si>
    <t>LEVERAGE Resource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</si>
</sst>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quot;$&quot;#,##0.00"/>
    <numFmt numFmtId="166" formatCode="dddd\,\ mmmm\ d\,\ yyyy"/>
    <numFmt numFmtId="167" formatCode="0.0"/>
  </numFmts>
  <fonts count="44" x14ac:knownFonts="1">
    <font>
      <sz val="10"/>
      <color rgb="FF000000"/>
      <name val="Arial"/>
    </font>
    <font>
      <sz val="10"/>
      <name val="Arial"/>
      <family val="2"/>
    </font>
    <font>
      <sz val="10"/>
      <name val="Lato"/>
    </font>
    <font>
      <b/>
      <u/>
      <sz val="14"/>
      <color rgb="FF746A44"/>
      <name val="Lato"/>
    </font>
    <font>
      <sz val="10"/>
      <color rgb="FF000000"/>
      <name val="Lato"/>
    </font>
    <font>
      <sz val="10"/>
      <color rgb="FFB7B7B7"/>
      <name val="Lato"/>
    </font>
    <font>
      <b/>
      <u/>
      <sz val="14"/>
      <color rgb="FF746A44"/>
      <name val="Lato"/>
    </font>
    <font>
      <b/>
      <u/>
      <sz val="14"/>
      <color rgb="FF746A44"/>
      <name val="Lato"/>
    </font>
    <font>
      <sz val="10"/>
      <color rgb="FFFFFFFF"/>
      <name val="Lato"/>
    </font>
    <font>
      <b/>
      <sz val="10"/>
      <name val="Lato"/>
    </font>
    <font>
      <sz val="10"/>
      <name val="Arial"/>
      <family val="2"/>
    </font>
    <font>
      <u/>
      <sz val="18"/>
      <name val="Lato"/>
    </font>
    <font>
      <sz val="11"/>
      <color rgb="FF000000"/>
      <name val="Inconsolata"/>
    </font>
    <font>
      <sz val="10"/>
      <color rgb="FFFFFFFF"/>
      <name val="Lato"/>
    </font>
    <font>
      <sz val="12"/>
      <name val="Arial"/>
      <family val="2"/>
    </font>
    <font>
      <sz val="12"/>
      <name val="Lato"/>
    </font>
    <font>
      <sz val="10"/>
      <color rgb="FF666666"/>
      <name val="Lato"/>
    </font>
    <font>
      <b/>
      <sz val="10"/>
      <color rgb="FF000000"/>
      <name val="Lato"/>
    </font>
    <font>
      <sz val="10"/>
      <color rgb="FF999999"/>
      <name val="Arial"/>
      <family val="2"/>
    </font>
    <font>
      <sz val="16"/>
      <color rgb="FF000000"/>
      <name val="Lato"/>
    </font>
    <font>
      <sz val="10"/>
      <color theme="0" tint="-0.499984740745262"/>
      <name val="Lato"/>
    </font>
    <font>
      <sz val="10"/>
      <color theme="0" tint="-0.499984740745262"/>
      <name val="Arial"/>
      <family val="2"/>
    </font>
    <font>
      <sz val="10"/>
      <color theme="1"/>
      <name val="Lato"/>
    </font>
    <font>
      <sz val="10"/>
      <color theme="1"/>
      <name val="Arial"/>
      <family val="2"/>
    </font>
    <font>
      <u/>
      <sz val="10"/>
      <color theme="11"/>
      <name val="Arial"/>
      <family val="2"/>
    </font>
    <font>
      <u/>
      <sz val="20"/>
      <name val="Lato"/>
    </font>
    <font>
      <sz val="11"/>
      <color rgb="FF666666"/>
      <name val="Lato"/>
    </font>
    <font>
      <i/>
      <sz val="11"/>
      <color rgb="FF666666"/>
      <name val="Lato"/>
    </font>
    <font>
      <sz val="24"/>
      <color theme="0"/>
      <name val="PT Serif"/>
    </font>
    <font>
      <sz val="24"/>
      <color theme="0"/>
      <name val="Arial"/>
      <family val="2"/>
    </font>
    <font>
      <sz val="24"/>
      <color rgb="FF92D050"/>
      <name val="PT Serif"/>
    </font>
    <font>
      <sz val="20"/>
      <color rgb="FFFFC000"/>
      <name val="Lato"/>
    </font>
    <font>
      <b/>
      <sz val="20"/>
      <color rgb="FF92D050"/>
      <name val="Lato"/>
    </font>
    <font>
      <b/>
      <sz val="32"/>
      <color rgb="FFFFC000"/>
      <name val="Lato"/>
    </font>
    <font>
      <sz val="10"/>
      <color rgb="FF92D050"/>
      <name val="Lato"/>
    </font>
    <font>
      <b/>
      <sz val="10"/>
      <color rgb="FF92D050"/>
      <name val="Lato"/>
    </font>
    <font>
      <sz val="36"/>
      <color theme="0"/>
      <name val="PT Serif"/>
    </font>
    <font>
      <sz val="48"/>
      <color theme="0"/>
      <name val="PT Serif"/>
    </font>
    <font>
      <sz val="48"/>
      <color theme="0"/>
      <name val="Arial"/>
      <family val="2"/>
    </font>
    <font>
      <sz val="10"/>
      <color theme="0"/>
      <name val="Arial"/>
      <family val="2"/>
    </font>
    <font>
      <sz val="10"/>
      <color rgb="FFFFC000"/>
      <name val="Lato"/>
    </font>
    <font>
      <b/>
      <sz val="10"/>
      <color rgb="FFFFC000"/>
      <name val="Lato"/>
    </font>
    <font>
      <b/>
      <sz val="12"/>
      <color rgb="FFFFC000"/>
      <name val="Lato"/>
    </font>
    <font>
      <sz val="24"/>
      <color rgb="FF92D050"/>
      <name val="Arial"/>
      <family val="2"/>
    </font>
  </fonts>
  <fills count="18">
    <fill>
      <patternFill patternType="none"/>
    </fill>
    <fill>
      <patternFill patternType="gray125"/>
    </fill>
    <fill>
      <patternFill patternType="solid">
        <fgColor rgb="FFFFFFFF"/>
        <bgColor rgb="FFFFFFFF"/>
      </patternFill>
    </fill>
    <fill>
      <patternFill patternType="solid">
        <fgColor rgb="FFFCF7E3"/>
        <bgColor rgb="FFFCF7E3"/>
      </patternFill>
    </fill>
    <fill>
      <patternFill patternType="solid">
        <fgColor rgb="FFE8F0FE"/>
        <bgColor rgb="FFE8F0FE"/>
      </patternFill>
    </fill>
    <fill>
      <patternFill patternType="solid">
        <fgColor rgb="FFF4F4F4"/>
        <bgColor rgb="FFF4F4F4"/>
      </patternFill>
    </fill>
    <fill>
      <patternFill patternType="solid">
        <fgColor rgb="FFA4C2F4"/>
        <bgColor rgb="FFA4C2F4"/>
      </patternFill>
    </fill>
    <fill>
      <patternFill patternType="solid">
        <fgColor rgb="FFF3F3F3"/>
        <bgColor rgb="FFF3F3F3"/>
      </patternFill>
    </fill>
    <fill>
      <patternFill patternType="solid">
        <fgColor rgb="FF9FC5E8"/>
        <bgColor rgb="FF9FC5E8"/>
      </patternFill>
    </fill>
    <fill>
      <patternFill patternType="solid">
        <fgColor rgb="FFEFEFEF"/>
        <bgColor rgb="FFEFEFEF"/>
      </patternFill>
    </fill>
    <fill>
      <patternFill patternType="solid">
        <fgColor rgb="FF01253B"/>
        <bgColor rgb="FF000000"/>
      </patternFill>
    </fill>
    <fill>
      <patternFill patternType="solid">
        <fgColor rgb="FF01253B"/>
        <bgColor indexed="64"/>
      </patternFill>
    </fill>
    <fill>
      <patternFill patternType="solid">
        <fgColor rgb="FF01253B"/>
        <bgColor rgb="FFD2BF78"/>
      </patternFill>
    </fill>
    <fill>
      <patternFill patternType="solid">
        <fgColor rgb="FF01253B"/>
        <bgColor rgb="FF746A44"/>
      </patternFill>
    </fill>
    <fill>
      <patternFill patternType="solid">
        <fgColor rgb="FF01253B"/>
        <bgColor rgb="FFA4C2F4"/>
      </patternFill>
    </fill>
    <fill>
      <patternFill patternType="solid">
        <fgColor rgb="FF01253B"/>
        <bgColor rgb="FFCCCCCC"/>
      </patternFill>
    </fill>
    <fill>
      <patternFill patternType="solid">
        <fgColor rgb="FFE8F0FF"/>
        <bgColor rgb="FFFCF7E3"/>
      </patternFill>
    </fill>
    <fill>
      <patternFill patternType="solid">
        <fgColor rgb="FFE8F0FF"/>
        <bgColor indexed="64"/>
      </patternFill>
    </fill>
  </fills>
  <borders count="56">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style="thin">
        <color rgb="FFE9E4D2"/>
      </left>
      <right/>
      <top/>
      <bottom style="thin">
        <color rgb="FFFFFFFF"/>
      </bottom>
      <diagonal/>
    </border>
    <border>
      <left style="thin">
        <color rgb="FFE9E4D2"/>
      </left>
      <right/>
      <top/>
      <bottom/>
      <diagonal/>
    </border>
    <border>
      <left style="thin">
        <color rgb="FFFFFFFF"/>
      </left>
      <right style="thin">
        <color rgb="FFFFFFFF"/>
      </right>
      <top/>
      <bottom style="thin">
        <color rgb="FFFFFFFF"/>
      </bottom>
      <diagonal/>
    </border>
    <border>
      <left style="thin">
        <color rgb="FFE9E4D2"/>
      </left>
      <right style="thin">
        <color rgb="FFE9E4D2"/>
      </right>
      <top style="thin">
        <color rgb="FFE9E4D2"/>
      </top>
      <bottom style="thin">
        <color rgb="FFE9E4D2"/>
      </bottom>
      <diagonal/>
    </border>
    <border>
      <left style="thin">
        <color rgb="FFFFFFFF"/>
      </left>
      <right style="thin">
        <color rgb="FFFFFFFF"/>
      </right>
      <top style="thin">
        <color rgb="FFFFFFFF"/>
      </top>
      <bottom style="thin">
        <color rgb="FF000000"/>
      </bottom>
      <diagonal/>
    </border>
    <border>
      <left style="thin">
        <color rgb="FFE9E4D2"/>
      </left>
      <right/>
      <top style="thin">
        <color rgb="FFFFFFFF"/>
      </top>
      <bottom/>
      <diagonal/>
    </border>
    <border>
      <left style="thin">
        <color rgb="FFB7B7B7"/>
      </left>
      <right/>
      <top/>
      <bottom/>
      <diagonal/>
    </border>
    <border>
      <left/>
      <right/>
      <top/>
      <bottom style="thin">
        <color rgb="FF000000"/>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top style="thin">
        <color rgb="FFE9E4D2"/>
      </top>
      <bottom/>
      <diagonal/>
    </border>
    <border>
      <left/>
      <right style="thin">
        <color rgb="FFE9E4D2"/>
      </right>
      <top style="thin">
        <color rgb="FFE9E4D2"/>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FFFFFF"/>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FFFFFF"/>
      </bottom>
      <diagonal/>
    </border>
    <border>
      <left/>
      <right style="thin">
        <color rgb="FFFFFFFF"/>
      </right>
      <top/>
      <bottom/>
      <diagonal/>
    </border>
    <border>
      <left/>
      <right style="thin">
        <color rgb="FFFFFFFF"/>
      </right>
      <top/>
      <bottom style="thin">
        <color rgb="FF000000"/>
      </bottom>
      <diagonal/>
    </border>
    <border>
      <left style="thin">
        <color rgb="FFFFFFFF"/>
      </left>
      <right style="thin">
        <color rgb="FF000000"/>
      </right>
      <top style="thin">
        <color rgb="FFFFFFFF"/>
      </top>
      <bottom style="thin">
        <color rgb="FFFFFFFF"/>
      </bottom>
      <diagonal/>
    </border>
    <border>
      <left style="thin">
        <color rgb="FF00000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000000"/>
      </right>
      <top style="thin">
        <color rgb="FFFFFFFF"/>
      </top>
      <bottom/>
      <diagonal/>
    </border>
    <border>
      <left style="thin">
        <color rgb="FF000000"/>
      </left>
      <right style="thin">
        <color rgb="FFFFFFFF"/>
      </right>
      <top style="thin">
        <color rgb="FF000000"/>
      </top>
      <bottom/>
      <diagonal/>
    </border>
    <border>
      <left style="thin">
        <color rgb="FFFFFFFF"/>
      </left>
      <right style="thin">
        <color rgb="FFFFFFFF"/>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style="thin">
        <color rgb="FF000000"/>
      </bottom>
      <diagonal/>
    </border>
    <border>
      <left style="thin">
        <color rgb="FFB7B7B7"/>
      </left>
      <right/>
      <top style="thin">
        <color rgb="FFFFFFFF"/>
      </top>
      <bottom style="thin">
        <color rgb="FF000000"/>
      </bottom>
      <diagonal/>
    </border>
    <border>
      <left/>
      <right/>
      <top style="thin">
        <color rgb="FFFFFFFF"/>
      </top>
      <bottom style="thin">
        <color rgb="FF000000"/>
      </bottom>
      <diagonal/>
    </border>
    <border>
      <left style="thin">
        <color rgb="FF000000"/>
      </left>
      <right style="thin">
        <color rgb="FFFFFFFF"/>
      </right>
      <top style="thin">
        <color rgb="FF000000"/>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bottom style="thin">
        <color rgb="FF000000"/>
      </bottom>
      <diagonal/>
    </border>
    <border>
      <left style="thin">
        <color rgb="FFFFFFFF"/>
      </left>
      <right/>
      <top/>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style="thin">
        <color rgb="FFFFFFFF"/>
      </left>
      <right style="thin">
        <color rgb="FF000000"/>
      </right>
      <top/>
      <bottom/>
      <diagonal/>
    </border>
    <border>
      <left style="thin">
        <color rgb="FFB7B7B7"/>
      </left>
      <right/>
      <top style="thin">
        <color rgb="FFFFFFFF"/>
      </top>
      <bottom style="thin">
        <color rgb="FFFFFFFF"/>
      </bottom>
      <diagonal/>
    </border>
    <border>
      <left style="thin">
        <color rgb="FFFFFFFF"/>
      </left>
      <right style="thin">
        <color rgb="FF000000"/>
      </right>
      <top/>
      <bottom style="thin">
        <color rgb="FFFFFFFF"/>
      </bottom>
      <diagonal/>
    </border>
    <border>
      <left/>
      <right/>
      <top/>
      <bottom style="thin">
        <color rgb="FFFFFFFF"/>
      </bottom>
      <diagonal/>
    </border>
    <border>
      <left/>
      <right style="thin">
        <color rgb="FFFFFFFF"/>
      </right>
      <top style="thin">
        <color rgb="FF000000"/>
      </top>
      <bottom/>
      <diagonal/>
    </border>
    <border>
      <left style="thick">
        <color rgb="FF01253B"/>
      </left>
      <right style="thick">
        <color rgb="FF01253B"/>
      </right>
      <top style="thick">
        <color rgb="FF01253B"/>
      </top>
      <bottom style="thick">
        <color rgb="FF01253B"/>
      </bottom>
      <diagonal/>
    </border>
  </borders>
  <cellStyleXfs count="2">
    <xf numFmtId="0" fontId="0" fillId="0" borderId="0"/>
    <xf numFmtId="0" fontId="24" fillId="0" borderId="0" applyNumberFormat="0" applyFill="0" applyBorder="0" applyAlignment="0" applyProtection="0"/>
  </cellStyleXfs>
  <cellXfs count="193">
    <xf numFmtId="0" fontId="0" fillId="0" borderId="0" xfId="0" applyFont="1" applyAlignment="1"/>
    <xf numFmtId="0" fontId="2" fillId="0" borderId="0" xfId="0" applyFont="1"/>
    <xf numFmtId="0" fontId="2" fillId="0" borderId="1" xfId="0" applyFont="1" applyBorder="1"/>
    <xf numFmtId="0" fontId="2" fillId="0" borderId="2" xfId="0" applyFont="1" applyBorder="1"/>
    <xf numFmtId="0" fontId="2" fillId="0" borderId="6" xfId="0" applyFont="1" applyBorder="1"/>
    <xf numFmtId="0" fontId="2" fillId="0" borderId="7" xfId="0" applyFont="1" applyBorder="1"/>
    <xf numFmtId="0" fontId="3" fillId="3" borderId="9" xfId="0" applyFont="1" applyFill="1" applyBorder="1" applyAlignment="1">
      <alignment horizontal="center" vertical="center" wrapText="1"/>
    </xf>
    <xf numFmtId="0" fontId="2" fillId="0" borderId="11" xfId="0" applyFont="1" applyBorder="1"/>
    <xf numFmtId="0" fontId="2" fillId="0" borderId="0" xfId="0" applyFont="1" applyAlignment="1">
      <alignment horizontal="center"/>
    </xf>
    <xf numFmtId="0" fontId="5" fillId="0" borderId="16" xfId="0" applyFont="1" applyBorder="1" applyAlignment="1">
      <alignment vertical="center" wrapText="1"/>
    </xf>
    <xf numFmtId="0" fontId="6"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0" borderId="22" xfId="0" applyFont="1" applyBorder="1" applyAlignment="1">
      <alignment horizontal="left" vertical="center"/>
    </xf>
    <xf numFmtId="0" fontId="2" fillId="0" borderId="24" xfId="0" applyFont="1" applyBorder="1" applyAlignment="1">
      <alignment horizontal="center"/>
    </xf>
    <xf numFmtId="0" fontId="9"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165" fontId="4" fillId="0" borderId="28" xfId="0" applyNumberFormat="1" applyFont="1" applyBorder="1" applyAlignment="1">
      <alignment horizontal="center" vertical="center"/>
    </xf>
    <xf numFmtId="0" fontId="2" fillId="0" borderId="2" xfId="0" applyFont="1" applyBorder="1" applyAlignment="1">
      <alignment horizontal="center"/>
    </xf>
    <xf numFmtId="0" fontId="2" fillId="0" borderId="29" xfId="0" applyFont="1" applyBorder="1" applyAlignment="1">
      <alignment horizontal="left"/>
    </xf>
    <xf numFmtId="0" fontId="2" fillId="0" borderId="0" xfId="0" applyFont="1" applyAlignment="1">
      <alignment horizontal="left" vertical="center"/>
    </xf>
    <xf numFmtId="0" fontId="9" fillId="0" borderId="29" xfId="0" applyFont="1" applyBorder="1" applyAlignment="1">
      <alignment horizontal="left" vertical="center"/>
    </xf>
    <xf numFmtId="0" fontId="4" fillId="0" borderId="13" xfId="0" applyFont="1" applyBorder="1" applyAlignment="1">
      <alignment horizontal="center" vertical="center"/>
    </xf>
    <xf numFmtId="0" fontId="9"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center"/>
    </xf>
    <xf numFmtId="0" fontId="2" fillId="0" borderId="32" xfId="0" applyFont="1" applyBorder="1" applyAlignment="1">
      <alignment horizontal="left"/>
    </xf>
    <xf numFmtId="0" fontId="2" fillId="0" borderId="0" xfId="0" applyFont="1" applyAlignment="1">
      <alignment horizontal="center" vertical="center"/>
    </xf>
    <xf numFmtId="0" fontId="10" fillId="0" borderId="0" xfId="0" applyFont="1" applyAlignment="1"/>
    <xf numFmtId="0" fontId="11" fillId="0" borderId="0" xfId="0" applyFont="1" applyAlignment="1"/>
    <xf numFmtId="0" fontId="2" fillId="0" borderId="29" xfId="0" applyFont="1" applyBorder="1" applyAlignment="1">
      <alignment horizontal="left" vertical="center"/>
    </xf>
    <xf numFmtId="0" fontId="2" fillId="0" borderId="33" xfId="0" applyFont="1" applyBorder="1"/>
    <xf numFmtId="0" fontId="2" fillId="0" borderId="34" xfId="0" applyFont="1" applyBorder="1"/>
    <xf numFmtId="166" fontId="2" fillId="0" borderId="0" xfId="0" applyNumberFormat="1" applyFont="1" applyAlignment="1">
      <alignment horizontal="left"/>
    </xf>
    <xf numFmtId="0" fontId="2" fillId="0" borderId="34" xfId="0" applyFont="1" applyBorder="1" applyAlignment="1">
      <alignment horizontal="center"/>
    </xf>
    <xf numFmtId="0" fontId="2" fillId="0" borderId="35" xfId="0" applyFont="1" applyBorder="1" applyAlignment="1">
      <alignment horizontal="left"/>
    </xf>
    <xf numFmtId="0" fontId="4" fillId="2" borderId="36" xfId="0" applyFont="1" applyFill="1" applyBorder="1" applyAlignment="1">
      <alignment horizontal="left" vertical="center"/>
    </xf>
    <xf numFmtId="0" fontId="4" fillId="2" borderId="0" xfId="0" applyFont="1" applyFill="1" applyAlignment="1">
      <alignment horizontal="left" vertical="center"/>
    </xf>
    <xf numFmtId="0" fontId="2" fillId="0" borderId="0" xfId="0" applyFont="1" applyAlignment="1">
      <alignment horizontal="left"/>
    </xf>
    <xf numFmtId="0" fontId="4" fillId="2" borderId="0" xfId="0" applyFont="1" applyFill="1" applyAlignment="1">
      <alignment horizontal="center"/>
    </xf>
    <xf numFmtId="0" fontId="2" fillId="0" borderId="0" xfId="0" applyFont="1" applyAlignment="1">
      <alignment horizontal="center"/>
    </xf>
    <xf numFmtId="0" fontId="4" fillId="2" borderId="37" xfId="0" applyFont="1" applyFill="1" applyBorder="1" applyAlignment="1">
      <alignment horizontal="left" vertical="center" wrapText="1"/>
    </xf>
    <xf numFmtId="0" fontId="12" fillId="2" borderId="0" xfId="0" applyFont="1" applyFill="1"/>
    <xf numFmtId="0" fontId="10" fillId="2" borderId="0" xfId="0" applyFont="1" applyFill="1" applyAlignment="1"/>
    <xf numFmtId="0" fontId="4" fillId="2" borderId="36" xfId="0" applyFont="1" applyFill="1" applyBorder="1"/>
    <xf numFmtId="0" fontId="4" fillId="2" borderId="0" xfId="0" applyFont="1" applyFill="1"/>
    <xf numFmtId="0" fontId="13" fillId="2" borderId="13" xfId="0" applyFont="1" applyFill="1" applyBorder="1" applyAlignment="1">
      <alignment horizontal="center"/>
    </xf>
    <xf numFmtId="0" fontId="4" fillId="2" borderId="37" xfId="0" applyFont="1" applyFill="1" applyBorder="1" applyAlignment="1">
      <alignment horizontal="left"/>
    </xf>
    <xf numFmtId="0" fontId="1" fillId="0" borderId="0" xfId="0" applyFont="1" applyAlignment="1">
      <alignment vertical="center"/>
    </xf>
    <xf numFmtId="0" fontId="4" fillId="2" borderId="39" xfId="0" applyFont="1" applyFill="1" applyBorder="1"/>
    <xf numFmtId="0" fontId="4" fillId="2" borderId="13" xfId="0" applyFont="1" applyFill="1" applyBorder="1"/>
    <xf numFmtId="0" fontId="2" fillId="0" borderId="3" xfId="0" applyFont="1" applyBorder="1" applyAlignment="1">
      <alignment horizontal="left" vertical="center"/>
    </xf>
    <xf numFmtId="0" fontId="4" fillId="2" borderId="40" xfId="0" applyFont="1" applyFill="1" applyBorder="1" applyAlignment="1">
      <alignment horizontal="left"/>
    </xf>
    <xf numFmtId="0" fontId="13" fillId="2" borderId="0" xfId="0" applyFont="1" applyFill="1" applyAlignment="1">
      <alignment horizontal="center"/>
    </xf>
    <xf numFmtId="0" fontId="16" fillId="0" borderId="42" xfId="0" applyFont="1" applyBorder="1" applyAlignment="1">
      <alignment vertical="center"/>
    </xf>
    <xf numFmtId="0" fontId="16" fillId="0" borderId="43" xfId="0" applyFont="1" applyBorder="1"/>
    <xf numFmtId="0" fontId="16" fillId="0" borderId="45" xfId="0" applyFont="1" applyBorder="1"/>
    <xf numFmtId="0" fontId="16" fillId="0" borderId="46" xfId="0" applyFont="1" applyBorder="1" applyAlignment="1">
      <alignment horizontal="center"/>
    </xf>
    <xf numFmtId="0" fontId="16" fillId="0" borderId="13" xfId="0" applyFont="1" applyBorder="1"/>
    <xf numFmtId="0" fontId="16" fillId="0" borderId="10" xfId="0" applyFont="1" applyBorder="1" applyAlignment="1">
      <alignment horizontal="center"/>
    </xf>
    <xf numFmtId="0" fontId="9" fillId="0" borderId="25" xfId="0" applyFont="1" applyBorder="1" applyAlignment="1">
      <alignment horizontal="left" vertical="center" wrapText="1"/>
    </xf>
    <xf numFmtId="0" fontId="4" fillId="0" borderId="0" xfId="0" applyFont="1" applyAlignment="1">
      <alignment horizontal="center" vertical="center"/>
    </xf>
    <xf numFmtId="0" fontId="5" fillId="0" borderId="47" xfId="0" applyFont="1" applyBorder="1" applyAlignment="1">
      <alignment vertical="center"/>
    </xf>
    <xf numFmtId="0" fontId="2" fillId="0" borderId="29" xfId="0" applyFont="1" applyBorder="1" applyAlignment="1">
      <alignment horizontal="left" vertical="center" wrapText="1"/>
    </xf>
    <xf numFmtId="0" fontId="2" fillId="0" borderId="12" xfId="0" applyFont="1" applyBorder="1"/>
    <xf numFmtId="0" fontId="2" fillId="0" borderId="48" xfId="0" applyFont="1" applyBorder="1" applyAlignment="1">
      <alignment horizontal="left" vertical="center"/>
    </xf>
    <xf numFmtId="0" fontId="2" fillId="0" borderId="49" xfId="0" applyFont="1" applyBorder="1"/>
    <xf numFmtId="0" fontId="2" fillId="0" borderId="4" xfId="0" applyFont="1" applyBorder="1" applyAlignment="1">
      <alignment horizontal="center"/>
    </xf>
    <xf numFmtId="0" fontId="5" fillId="0" borderId="0" xfId="0" applyFont="1" applyAlignment="1">
      <alignment vertical="center"/>
    </xf>
    <xf numFmtId="0" fontId="2" fillId="0" borderId="8" xfId="0" applyFont="1" applyBorder="1" applyAlignment="1">
      <alignment horizontal="center"/>
    </xf>
    <xf numFmtId="0" fontId="2" fillId="0" borderId="50" xfId="0" applyFont="1" applyBorder="1" applyAlignment="1">
      <alignment horizontal="left"/>
    </xf>
    <xf numFmtId="0" fontId="2" fillId="0" borderId="1" xfId="0" applyFont="1" applyBorder="1" applyAlignment="1">
      <alignment horizontal="center" vertical="center"/>
    </xf>
    <xf numFmtId="0" fontId="10" fillId="0" borderId="29" xfId="0" applyFont="1" applyBorder="1" applyAlignment="1"/>
    <xf numFmtId="0" fontId="2" fillId="0" borderId="1" xfId="0" applyFont="1" applyBorder="1" applyAlignment="1">
      <alignment horizontal="left" vertical="center"/>
    </xf>
    <xf numFmtId="0" fontId="2" fillId="0" borderId="51" xfId="0" applyFont="1" applyBorder="1"/>
    <xf numFmtId="0" fontId="2" fillId="0" borderId="3" xfId="0" applyFont="1" applyBorder="1"/>
    <xf numFmtId="0" fontId="2" fillId="0" borderId="26" xfId="0" applyFont="1" applyBorder="1"/>
    <xf numFmtId="0" fontId="4" fillId="2" borderId="37" xfId="0" applyFont="1" applyFill="1" applyBorder="1" applyAlignment="1">
      <alignment horizontal="left" wrapText="1"/>
    </xf>
    <xf numFmtId="0" fontId="12" fillId="2" borderId="0" xfId="0" applyFont="1" applyFill="1" applyAlignment="1">
      <alignment horizontal="right"/>
    </xf>
    <xf numFmtId="0" fontId="2" fillId="0" borderId="5" xfId="0" applyFont="1" applyBorder="1" applyAlignment="1">
      <alignment horizontal="center"/>
    </xf>
    <xf numFmtId="0" fontId="2" fillId="0" borderId="49" xfId="0" applyFont="1" applyBorder="1" applyAlignment="1">
      <alignment horizontal="left" vertical="center"/>
    </xf>
    <xf numFmtId="0" fontId="2" fillId="0" borderId="37" xfId="0" applyFont="1" applyBorder="1" applyAlignment="1">
      <alignment horizontal="left"/>
    </xf>
    <xf numFmtId="0" fontId="2" fillId="0" borderId="0" xfId="0" applyFont="1" applyAlignment="1">
      <alignment vertical="top" wrapText="1"/>
    </xf>
    <xf numFmtId="0" fontId="2" fillId="0" borderId="52" xfId="0" applyFont="1" applyBorder="1" applyAlignment="1">
      <alignment horizontal="left"/>
    </xf>
    <xf numFmtId="0" fontId="2" fillId="0" borderId="2" xfId="0" applyFont="1" applyBorder="1" applyAlignment="1">
      <alignment horizontal="left"/>
    </xf>
    <xf numFmtId="0" fontId="2" fillId="0" borderId="0" xfId="0" applyFont="1" applyAlignment="1">
      <alignment vertical="top"/>
    </xf>
    <xf numFmtId="0" fontId="10" fillId="0" borderId="37" xfId="0" applyFont="1" applyBorder="1" applyAlignment="1"/>
    <xf numFmtId="0" fontId="10" fillId="2" borderId="13" xfId="0" applyFont="1" applyFill="1" applyBorder="1" applyAlignment="1"/>
    <xf numFmtId="0" fontId="10" fillId="2" borderId="40" xfId="0" applyFont="1" applyFill="1" applyBorder="1" applyAlignment="1"/>
    <xf numFmtId="0" fontId="17" fillId="0" borderId="0" xfId="0" applyFont="1" applyAlignment="1">
      <alignment horizontal="center" vertical="center"/>
    </xf>
    <xf numFmtId="0" fontId="9" fillId="0" borderId="0" xfId="0" applyFont="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xf>
    <xf numFmtId="0" fontId="4" fillId="0" borderId="54" xfId="0" applyFont="1" applyBorder="1" applyAlignment="1">
      <alignment horizontal="center" vertical="center"/>
    </xf>
    <xf numFmtId="164" fontId="19" fillId="4" borderId="23" xfId="0" applyNumberFormat="1"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9" fillId="5" borderId="23" xfId="0" applyFont="1" applyFill="1" applyBorder="1" applyAlignment="1">
      <alignment horizontal="center" vertical="center"/>
    </xf>
    <xf numFmtId="165" fontId="19" fillId="4" borderId="23" xfId="0" applyNumberFormat="1" applyFont="1" applyFill="1" applyBorder="1" applyAlignment="1" applyProtection="1">
      <alignment horizontal="center" vertical="center"/>
      <protection locked="0"/>
    </xf>
    <xf numFmtId="167" fontId="19" fillId="4" borderId="23" xfId="0" applyNumberFormat="1" applyFont="1" applyFill="1" applyBorder="1" applyAlignment="1" applyProtection="1">
      <alignment horizontal="center" vertical="center"/>
      <protection locked="0"/>
    </xf>
    <xf numFmtId="1" fontId="19" fillId="4" borderId="23" xfId="0" applyNumberFormat="1" applyFont="1" applyFill="1" applyBorder="1" applyAlignment="1" applyProtection="1">
      <alignment horizontal="center" vertical="center"/>
      <protection locked="0"/>
    </xf>
    <xf numFmtId="0" fontId="2" fillId="0" borderId="26" xfId="0" applyFont="1" applyBorder="1" applyAlignment="1">
      <alignment horizontal="left" vertical="center" wrapText="1"/>
    </xf>
    <xf numFmtId="0" fontId="20" fillId="0" borderId="1" xfId="0" applyFont="1" applyBorder="1" applyAlignment="1">
      <alignment horizontal="left" vertical="center"/>
    </xf>
    <xf numFmtId="0" fontId="22" fillId="0" borderId="44" xfId="0" applyFont="1" applyBorder="1" applyAlignment="1">
      <alignment horizontal="left" vertical="center"/>
    </xf>
    <xf numFmtId="0" fontId="22" fillId="0" borderId="26" xfId="0" applyFont="1" applyBorder="1" applyAlignment="1">
      <alignment horizontal="left" vertical="center"/>
    </xf>
    <xf numFmtId="0" fontId="22" fillId="0" borderId="21" xfId="0" applyFont="1" applyBorder="1" applyAlignment="1">
      <alignment horizontal="left" vertical="center"/>
    </xf>
    <xf numFmtId="0" fontId="22" fillId="0" borderId="30" xfId="0" applyFont="1" applyBorder="1" applyAlignment="1">
      <alignment horizontal="left" vertical="center"/>
    </xf>
    <xf numFmtId="0" fontId="2" fillId="0" borderId="0" xfId="0" applyFont="1" applyBorder="1"/>
    <xf numFmtId="0" fontId="2" fillId="0" borderId="15" xfId="0" applyFont="1" applyBorder="1"/>
    <xf numFmtId="0" fontId="2" fillId="0" borderId="53" xfId="0" applyFont="1" applyBorder="1"/>
    <xf numFmtId="0" fontId="25" fillId="0" borderId="2" xfId="0" applyFont="1" applyBorder="1" applyAlignment="1"/>
    <xf numFmtId="0" fontId="26" fillId="0" borderId="46" xfId="0" applyFont="1" applyBorder="1" applyAlignment="1">
      <alignment horizontal="center" vertical="center" wrapText="1"/>
    </xf>
    <xf numFmtId="0" fontId="27" fillId="0" borderId="46" xfId="0" applyFont="1" applyBorder="1" applyAlignment="1">
      <alignment horizontal="center" vertical="center" wrapText="1"/>
    </xf>
    <xf numFmtId="0" fontId="26" fillId="0" borderId="43" xfId="0" applyFont="1" applyBorder="1" applyAlignment="1">
      <alignment horizontal="center" vertical="center"/>
    </xf>
    <xf numFmtId="0" fontId="26" fillId="0" borderId="41" xfId="0" applyFont="1" applyBorder="1" applyAlignment="1">
      <alignment vertical="center"/>
    </xf>
    <xf numFmtId="0" fontId="2" fillId="4" borderId="3"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4" fillId="6" borderId="23" xfId="0" applyFont="1" applyFill="1" applyBorder="1" applyAlignment="1" applyProtection="1">
      <alignment horizontal="center" vertical="center"/>
      <protection locked="0"/>
    </xf>
    <xf numFmtId="0" fontId="4" fillId="8" borderId="2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2" xfId="0" applyFont="1" applyBorder="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0" xfId="0" applyFont="1" applyProtection="1">
      <protection locked="0"/>
    </xf>
    <xf numFmtId="0" fontId="0" fillId="0" borderId="0" xfId="0" applyFont="1" applyAlignment="1" applyProtection="1">
      <protection locked="0"/>
    </xf>
    <xf numFmtId="0" fontId="0" fillId="0" borderId="0" xfId="0" applyFont="1" applyAlignment="1"/>
    <xf numFmtId="0" fontId="2" fillId="0" borderId="1" xfId="0" applyFont="1" applyBorder="1"/>
    <xf numFmtId="0" fontId="0" fillId="0" borderId="0" xfId="0" applyFont="1" applyAlignment="1"/>
    <xf numFmtId="0" fontId="2" fillId="0" borderId="0" xfId="0" applyFont="1" applyAlignment="1">
      <alignment horizontal="center"/>
    </xf>
    <xf numFmtId="0" fontId="2" fillId="0" borderId="1" xfId="0" applyFont="1" applyBorder="1"/>
    <xf numFmtId="165" fontId="19" fillId="5" borderId="23" xfId="0" applyNumberFormat="1" applyFont="1" applyFill="1" applyBorder="1" applyAlignment="1">
      <alignment horizontal="center" vertical="center"/>
    </xf>
    <xf numFmtId="0" fontId="22" fillId="0" borderId="44" xfId="0" applyFont="1" applyBorder="1" applyAlignment="1">
      <alignment horizontal="left" vertical="center" wrapText="1"/>
    </xf>
    <xf numFmtId="0" fontId="2" fillId="0" borderId="0" xfId="0" applyFont="1" applyBorder="1" applyAlignment="1">
      <alignment horizontal="center"/>
    </xf>
    <xf numFmtId="0" fontId="0" fillId="0" borderId="0" xfId="0" applyFont="1" applyAlignment="1"/>
    <xf numFmtId="0" fontId="20" fillId="0" borderId="14" xfId="0" applyFont="1" applyBorder="1" applyAlignment="1">
      <alignment vertical="center" wrapText="1"/>
    </xf>
    <xf numFmtId="0" fontId="21" fillId="0" borderId="15" xfId="0" applyFont="1" applyBorder="1"/>
    <xf numFmtId="0" fontId="2" fillId="0" borderId="0" xfId="0" applyFont="1" applyAlignment="1">
      <alignment horizontal="center"/>
    </xf>
    <xf numFmtId="0" fontId="2" fillId="10" borderId="0" xfId="0" applyFont="1" applyFill="1" applyAlignment="1">
      <alignment vertical="center"/>
    </xf>
    <xf numFmtId="0" fontId="0" fillId="11" borderId="0" xfId="0" applyFont="1" applyFill="1" applyAlignment="1"/>
    <xf numFmtId="0" fontId="28" fillId="12" borderId="0" xfId="0" applyFont="1" applyFill="1" applyAlignment="1">
      <alignment horizontal="center" vertical="center" wrapText="1"/>
    </xf>
    <xf numFmtId="0" fontId="29" fillId="11" borderId="0" xfId="0" applyFont="1" applyFill="1" applyAlignment="1"/>
    <xf numFmtId="0" fontId="2" fillId="12" borderId="19" xfId="0" applyFont="1" applyFill="1" applyBorder="1" applyAlignment="1">
      <alignment horizontal="left" vertical="center"/>
    </xf>
    <xf numFmtId="0" fontId="2" fillId="12" borderId="20" xfId="0" applyFont="1" applyFill="1" applyBorder="1" applyAlignment="1">
      <alignment horizontal="left" vertical="center"/>
    </xf>
    <xf numFmtId="0" fontId="2" fillId="12" borderId="20" xfId="0" applyFont="1" applyFill="1" applyBorder="1" applyAlignment="1">
      <alignment horizontal="center"/>
    </xf>
    <xf numFmtId="164" fontId="8" fillId="12" borderId="20" xfId="0" applyNumberFormat="1" applyFont="1" applyFill="1" applyBorder="1" applyAlignment="1">
      <alignment horizontal="center" vertical="center"/>
    </xf>
    <xf numFmtId="164" fontId="8" fillId="12" borderId="38" xfId="0" applyNumberFormat="1" applyFont="1" applyFill="1" applyBorder="1" applyAlignment="1">
      <alignment horizontal="center" vertical="center"/>
    </xf>
    <xf numFmtId="164" fontId="32" fillId="12" borderId="20" xfId="0" applyNumberFormat="1" applyFont="1" applyFill="1" applyBorder="1" applyAlignment="1">
      <alignment horizontal="center" vertical="center"/>
    </xf>
    <xf numFmtId="167" fontId="33" fillId="13" borderId="23" xfId="0" applyNumberFormat="1" applyFont="1" applyFill="1" applyBorder="1" applyAlignment="1">
      <alignment horizontal="center" vertical="center"/>
    </xf>
    <xf numFmtId="164" fontId="33" fillId="13" borderId="23" xfId="0" applyNumberFormat="1" applyFont="1" applyFill="1" applyBorder="1" applyAlignment="1">
      <alignment horizontal="center" vertical="center"/>
    </xf>
    <xf numFmtId="164" fontId="31" fillId="13" borderId="23" xfId="0" applyNumberFormat="1" applyFont="1" applyFill="1" applyBorder="1" applyAlignment="1">
      <alignment horizontal="center" vertical="center"/>
    </xf>
    <xf numFmtId="0" fontId="31" fillId="13" borderId="23" xfId="0" applyFont="1" applyFill="1" applyBorder="1" applyAlignment="1">
      <alignment horizontal="center" vertical="center"/>
    </xf>
    <xf numFmtId="0" fontId="34" fillId="12" borderId="19" xfId="0" applyFont="1" applyFill="1" applyBorder="1" applyAlignment="1">
      <alignment horizontal="left" vertical="center"/>
    </xf>
    <xf numFmtId="0" fontId="34" fillId="12" borderId="20" xfId="0" applyFont="1" applyFill="1" applyBorder="1" applyAlignment="1">
      <alignment horizontal="left" vertical="center"/>
    </xf>
    <xf numFmtId="0" fontId="34" fillId="12" borderId="20" xfId="0" applyFont="1" applyFill="1" applyBorder="1" applyAlignment="1">
      <alignment horizontal="center"/>
    </xf>
    <xf numFmtId="164" fontId="34" fillId="12" borderId="38" xfId="0" applyNumberFormat="1" applyFont="1" applyFill="1" applyBorder="1" applyAlignment="1">
      <alignment horizontal="center" vertical="center"/>
    </xf>
    <xf numFmtId="0" fontId="35" fillId="12" borderId="19" xfId="0" applyFont="1" applyFill="1" applyBorder="1" applyAlignment="1">
      <alignment horizontal="left" vertical="center"/>
    </xf>
    <xf numFmtId="0" fontId="35" fillId="12" borderId="20" xfId="0" applyFont="1" applyFill="1" applyBorder="1" applyAlignment="1">
      <alignment horizontal="left" vertical="center"/>
    </xf>
    <xf numFmtId="0" fontId="35" fillId="12" borderId="20" xfId="0" applyFont="1" applyFill="1" applyBorder="1" applyAlignment="1">
      <alignment horizontal="center"/>
    </xf>
    <xf numFmtId="164" fontId="35" fillId="12" borderId="38" xfId="0" applyNumberFormat="1" applyFont="1" applyFill="1" applyBorder="1" applyAlignment="1">
      <alignment horizontal="center" vertical="center"/>
    </xf>
    <xf numFmtId="1" fontId="33" fillId="13" borderId="23" xfId="0" applyNumberFormat="1" applyFont="1" applyFill="1" applyBorder="1" applyAlignment="1">
      <alignment horizontal="center" vertical="center"/>
    </xf>
    <xf numFmtId="165" fontId="33" fillId="13" borderId="23" xfId="0" applyNumberFormat="1" applyFont="1" applyFill="1" applyBorder="1" applyAlignment="1">
      <alignment horizontal="center" vertical="center"/>
    </xf>
    <xf numFmtId="164" fontId="4" fillId="14" borderId="23" xfId="0" applyNumberFormat="1" applyFont="1" applyFill="1" applyBorder="1" applyAlignment="1" applyProtection="1">
      <alignment horizontal="center" vertical="center"/>
      <protection locked="0"/>
    </xf>
    <xf numFmtId="0" fontId="36" fillId="12" borderId="0" xfId="0" applyFont="1" applyFill="1" applyAlignment="1">
      <alignment horizontal="center" vertical="center" wrapText="1"/>
    </xf>
    <xf numFmtId="0" fontId="37" fillId="12" borderId="0" xfId="0" applyFont="1" applyFill="1" applyAlignment="1">
      <alignment horizontal="center" vertical="center" wrapText="1"/>
    </xf>
    <xf numFmtId="0" fontId="38" fillId="11" borderId="0" xfId="0" applyFont="1" applyFill="1" applyAlignment="1"/>
    <xf numFmtId="0" fontId="39" fillId="12" borderId="0" xfId="0" applyFont="1" applyFill="1"/>
    <xf numFmtId="0" fontId="41" fillId="15" borderId="23" xfId="0" applyFont="1" applyFill="1" applyBorder="1" applyAlignment="1">
      <alignment horizontal="center" vertical="center"/>
    </xf>
    <xf numFmtId="164" fontId="41" fillId="15" borderId="23" xfId="0" applyNumberFormat="1" applyFont="1" applyFill="1" applyBorder="1" applyAlignment="1">
      <alignment horizontal="center" vertical="center"/>
    </xf>
    <xf numFmtId="1" fontId="42" fillId="13" borderId="23" xfId="0" applyNumberFormat="1" applyFont="1" applyFill="1" applyBorder="1" applyAlignment="1">
      <alignment horizontal="center" vertical="center"/>
    </xf>
    <xf numFmtId="167" fontId="42" fillId="13" borderId="23" xfId="0" applyNumberFormat="1" applyFont="1" applyFill="1" applyBorder="1" applyAlignment="1">
      <alignment horizontal="center" vertical="center"/>
    </xf>
    <xf numFmtId="164" fontId="42" fillId="13" borderId="23" xfId="0" applyNumberFormat="1" applyFont="1" applyFill="1" applyBorder="1" applyAlignment="1">
      <alignment horizontal="center" vertical="center"/>
    </xf>
    <xf numFmtId="0" fontId="14" fillId="16" borderId="19" xfId="0" applyFont="1" applyFill="1" applyBorder="1" applyAlignment="1" applyProtection="1">
      <alignment horizontal="center" vertical="center"/>
      <protection locked="0"/>
    </xf>
    <xf numFmtId="0" fontId="1" fillId="17" borderId="20" xfId="0" applyFont="1" applyFill="1" applyBorder="1" applyProtection="1">
      <protection locked="0"/>
    </xf>
    <xf numFmtId="0" fontId="1" fillId="17" borderId="38" xfId="0" applyFont="1" applyFill="1" applyBorder="1" applyProtection="1">
      <protection locked="0"/>
    </xf>
    <xf numFmtId="0" fontId="1" fillId="16" borderId="23" xfId="0" applyFont="1" applyFill="1" applyBorder="1" applyAlignment="1" applyProtection="1">
      <alignment horizontal="center" vertical="center"/>
      <protection locked="0"/>
    </xf>
    <xf numFmtId="166" fontId="15" fillId="16" borderId="19" xfId="0" applyNumberFormat="1" applyFont="1" applyFill="1" applyBorder="1" applyAlignment="1" applyProtection="1">
      <alignment horizontal="center" vertical="center"/>
      <protection locked="0"/>
    </xf>
    <xf numFmtId="0" fontId="17" fillId="7" borderId="55" xfId="0" applyFont="1" applyFill="1" applyBorder="1" applyAlignment="1" applyProtection="1">
      <alignment horizontal="center" vertical="center"/>
      <protection locked="0"/>
    </xf>
    <xf numFmtId="165" fontId="17" fillId="0" borderId="27" xfId="0" applyNumberFormat="1" applyFont="1" applyBorder="1" applyAlignment="1">
      <alignment horizontal="center" vertical="center"/>
    </xf>
    <xf numFmtId="0" fontId="17" fillId="0" borderId="0" xfId="0" applyFont="1" applyBorder="1" applyAlignment="1">
      <alignment horizontal="center" vertical="center"/>
    </xf>
    <xf numFmtId="0" fontId="9" fillId="0" borderId="4" xfId="0" applyFont="1" applyBorder="1" applyAlignment="1">
      <alignment horizontal="center"/>
    </xf>
    <xf numFmtId="164" fontId="17" fillId="9" borderId="55" xfId="0" applyNumberFormat="1" applyFont="1" applyFill="1" applyBorder="1" applyAlignment="1" applyProtection="1">
      <alignment horizontal="center" vertical="center"/>
      <protection locked="0"/>
    </xf>
    <xf numFmtId="0" fontId="30" fillId="12" borderId="0" xfId="0" applyFont="1" applyFill="1" applyAlignment="1">
      <alignment horizontal="center" vertical="center" wrapText="1"/>
    </xf>
    <xf numFmtId="0" fontId="43" fillId="11" borderId="0" xfId="0" applyFont="1" applyFill="1" applyAlignment="1"/>
    <xf numFmtId="0" fontId="40" fillId="12" borderId="19" xfId="0" applyFont="1" applyFill="1" applyBorder="1" applyAlignment="1">
      <alignment horizontal="left" vertical="center"/>
    </xf>
    <xf numFmtId="0" fontId="40" fillId="12" borderId="20" xfId="0" applyFont="1" applyFill="1" applyBorder="1" applyAlignment="1">
      <alignment horizontal="left" vertical="center"/>
    </xf>
    <xf numFmtId="0" fontId="40" fillId="12" borderId="20" xfId="0" applyFont="1" applyFill="1" applyBorder="1" applyAlignment="1">
      <alignment horizontal="center"/>
    </xf>
    <xf numFmtId="0" fontId="41" fillId="12" borderId="19" xfId="0" applyFont="1" applyFill="1" applyBorder="1" applyAlignment="1">
      <alignment horizontal="left" vertical="center"/>
    </xf>
    <xf numFmtId="0" fontId="41" fillId="12" borderId="20" xfId="0" applyFont="1" applyFill="1" applyBorder="1" applyAlignment="1">
      <alignment horizontal="left" vertical="center"/>
    </xf>
    <xf numFmtId="0" fontId="41" fillId="12" borderId="20" xfId="0" applyFont="1" applyFill="1" applyBorder="1" applyAlignment="1">
      <alignment horizontal="center"/>
    </xf>
    <xf numFmtId="164" fontId="41" fillId="12" borderId="20" xfId="0" applyNumberFormat="1" applyFont="1" applyFill="1" applyBorder="1" applyAlignment="1">
      <alignment horizontal="center" vertical="center"/>
    </xf>
    <xf numFmtId="164" fontId="40" fillId="12" borderId="38" xfId="0" applyNumberFormat="1" applyFont="1" applyFill="1" applyBorder="1" applyAlignment="1">
      <alignment horizontal="center" vertical="center"/>
    </xf>
    <xf numFmtId="164" fontId="41" fillId="12" borderId="38" xfId="0" applyNumberFormat="1" applyFont="1" applyFill="1" applyBorder="1" applyAlignment="1">
      <alignment horizontal="center" vertical="center"/>
    </xf>
    <xf numFmtId="2" fontId="33" fillId="13" borderId="23" xfId="0" applyNumberFormat="1" applyFont="1" applyFill="1" applyBorder="1" applyAlignment="1">
      <alignment horizontal="center" vertical="center"/>
    </xf>
  </cellXfs>
  <cellStyles count="2">
    <cellStyle name="Followed Hyperlink" xfId="1" builtinId="9" hidden="1"/>
    <cellStyle name="Normal" xfId="0" builtinId="0"/>
  </cellStyles>
  <dxfs count="25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FFFFF"/>
          <bgColor rgb="FFFFFFFF"/>
        </patternFill>
      </fill>
    </dxf>
    <dxf>
      <font>
        <color rgb="FFFF0000"/>
      </font>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
      <fill>
        <patternFill patternType="solid">
          <fgColor rgb="FFFAFAFA"/>
          <bgColor rgb="FFFAFAFA"/>
        </patternFill>
      </fill>
    </dxf>
    <dxf>
      <fill>
        <patternFill patternType="solid">
          <fgColor rgb="FFF4F4F4"/>
          <bgColor rgb="FFF4F4F4"/>
        </patternFill>
      </fill>
    </dxf>
    <dxf>
      <fill>
        <patternFill patternType="solid">
          <fgColor rgb="FFFCF7E3"/>
          <bgColor rgb="FFFCF7E3"/>
        </patternFill>
      </fill>
    </dxf>
  </dxfs>
  <tableStyles count="105" defaultPivotStyle="PivotStyleMedium7">
    <tableStyle name="Accountability Chart-style" pivot="0" count="3">
      <tableStyleElement type="headerRow" dxfId="252"/>
      <tableStyleElement type="firstRowStripe" dxfId="251"/>
      <tableStyleElement type="secondRowStripe" dxfId="250"/>
    </tableStyle>
    <tableStyle name="Rocks - 90 Day Goals-style" pivot="0" count="3">
      <tableStyleElement type="headerRow" dxfId="249"/>
      <tableStyleElement type="firstRowStripe" dxfId="248"/>
      <tableStyleElement type="secondRowStripe" dxfId="247"/>
    </tableStyle>
    <tableStyle name="Rocks - 90 Day Goals-style 2" pivot="0" count="3">
      <tableStyleElement type="headerRow" dxfId="246"/>
      <tableStyleElement type="firstRowStripe" dxfId="245"/>
      <tableStyleElement type="secondRowStripe" dxfId="244"/>
    </tableStyle>
    <tableStyle name="Rocks - 90 Day Goals-style 3" pivot="0" count="3">
      <tableStyleElement type="headerRow" dxfId="243"/>
      <tableStyleElement type="firstRowStripe" dxfId="242"/>
      <tableStyleElement type="secondRowStripe" dxfId="241"/>
    </tableStyle>
    <tableStyle name="Monthly-Weekly Actions-style" pivot="0" count="3">
      <tableStyleElement type="headerRow" dxfId="240"/>
      <tableStyleElement type="firstRowStripe" dxfId="239"/>
      <tableStyleElement type="secondRowStripe" dxfId="238"/>
    </tableStyle>
    <tableStyle name="Monthly-Weekly Actions-style 2" pivot="0" count="3">
      <tableStyleElement type="headerRow" dxfId="237"/>
      <tableStyleElement type="firstRowStripe" dxfId="236"/>
      <tableStyleElement type="secondRowStripe" dxfId="235"/>
    </tableStyle>
    <tableStyle name="Monthly-Weekly Actions-style 3" pivot="0" count="3">
      <tableStyleElement type="headerRow" dxfId="234"/>
      <tableStyleElement type="firstRowStripe" dxfId="233"/>
      <tableStyleElement type="secondRowStripe" dxfId="232"/>
    </tableStyle>
    <tableStyle name="Monthly-Weekly Actions-style 4" pivot="0" count="3">
      <tableStyleElement type="headerRow" dxfId="231"/>
      <tableStyleElement type="firstRowStripe" dxfId="230"/>
      <tableStyleElement type="secondRowStripe" dxfId="229"/>
    </tableStyle>
    <tableStyle name="Monthly-Weekly Actions-style 5" pivot="0" count="3">
      <tableStyleElement type="headerRow" dxfId="228"/>
      <tableStyleElement type="firstRowStripe" dxfId="227"/>
      <tableStyleElement type="secondRowStripe" dxfId="226"/>
    </tableStyle>
    <tableStyle name="Lead Processor Metrics-style" pivot="0" count="2">
      <tableStyleElement type="firstRowStripe" dxfId="225"/>
      <tableStyleElement type="secondRowStripe" dxfId="224"/>
    </tableStyle>
    <tableStyle name="Lead Processor Metrics-style 2" pivot="0" count="2">
      <tableStyleElement type="firstRowStripe" dxfId="223"/>
      <tableStyleElement type="secondRowStripe" dxfId="222"/>
    </tableStyle>
    <tableStyle name="Monthly-Weekly Actions-style 6" pivot="0" count="3">
      <tableStyleElement type="headerRow" dxfId="221"/>
      <tableStyleElement type="firstRowStripe" dxfId="220"/>
      <tableStyleElement type="secondRowStripe" dxfId="219"/>
    </tableStyle>
    <tableStyle name="Lead Processor Metrics-style 3" pivot="0" count="2">
      <tableStyleElement type="firstRowStripe" dxfId="218"/>
      <tableStyleElement type="secondRowStripe" dxfId="217"/>
    </tableStyle>
    <tableStyle name="Monthly-Weekly Actions-style 7" pivot="0" count="3">
      <tableStyleElement type="headerRow" dxfId="216"/>
      <tableStyleElement type="firstRowStripe" dxfId="215"/>
      <tableStyleElement type="secondRowStripe" dxfId="214"/>
    </tableStyle>
    <tableStyle name="Lead Processor Metrics-style 4" pivot="0" count="2">
      <tableStyleElement type="firstRowStripe" dxfId="213"/>
      <tableStyleElement type="secondRowStripe" dxfId="212"/>
    </tableStyle>
    <tableStyle name="Lead Processor Metrics-style 5" pivot="0" count="2">
      <tableStyleElement type="firstRowStripe" dxfId="211"/>
      <tableStyleElement type="secondRowStripe" dxfId="210"/>
    </tableStyle>
    <tableStyle name="Monthly-Weekly Actions-style 8" pivot="0" count="3">
      <tableStyleElement type="headerRow" dxfId="209"/>
      <tableStyleElement type="firstRowStripe" dxfId="208"/>
      <tableStyleElement type="secondRowStripe" dxfId="207"/>
    </tableStyle>
    <tableStyle name="Lead Processor Metrics-style 6" pivot="0" count="2">
      <tableStyleElement type="firstRowStripe" dxfId="206"/>
      <tableStyleElement type="secondRowStripe" dxfId="205"/>
    </tableStyle>
    <tableStyle name="Monthly-Weekly Actions-style 9" pivot="0" count="3">
      <tableStyleElement type="headerRow" dxfId="204"/>
      <tableStyleElement type="firstRowStripe" dxfId="203"/>
      <tableStyleElement type="secondRowStripe" dxfId="202"/>
    </tableStyle>
    <tableStyle name="Lead Processor Metrics-style 7" pivot="0" count="2">
      <tableStyleElement type="firstRowStripe" dxfId="201"/>
      <tableStyleElement type="secondRowStripe" dxfId="200"/>
    </tableStyle>
    <tableStyle name="Monthly-Weekly Actions-style 10" pivot="0" count="3">
      <tableStyleElement type="headerRow" dxfId="199"/>
      <tableStyleElement type="firstRowStripe" dxfId="198"/>
      <tableStyleElement type="secondRowStripe" dxfId="197"/>
    </tableStyle>
    <tableStyle name="Lead Processor Metrics-style 8" pivot="0" count="2">
      <tableStyleElement type="firstRowStripe" dxfId="196"/>
      <tableStyleElement type="secondRowStripe" dxfId="195"/>
    </tableStyle>
    <tableStyle name="Monthly-Weekly Actions-style 11" pivot="0" count="3">
      <tableStyleElement type="headerRow" dxfId="194"/>
      <tableStyleElement type="firstRowStripe" dxfId="193"/>
      <tableStyleElement type="secondRowStripe" dxfId="192"/>
    </tableStyle>
    <tableStyle name="Lead Processor Metrics-style 9" pivot="0" count="2">
      <tableStyleElement type="firstRowStripe" dxfId="191"/>
      <tableStyleElement type="secondRowStripe" dxfId="190"/>
    </tableStyle>
    <tableStyle name="Monthly-Weekly Actions-style 12" pivot="0" count="3">
      <tableStyleElement type="headerRow" dxfId="189"/>
      <tableStyleElement type="firstRowStripe" dxfId="188"/>
      <tableStyleElement type="secondRowStripe" dxfId="187"/>
    </tableStyle>
    <tableStyle name="Lead Processor Metrics-style 10" pivot="0" count="2">
      <tableStyleElement type="firstRowStripe" dxfId="186"/>
      <tableStyleElement type="secondRowStripe" dxfId="185"/>
    </tableStyle>
    <tableStyle name="Lead Processor Metrics-style 11" pivot="0" count="2">
      <tableStyleElement type="firstRowStripe" dxfId="184"/>
      <tableStyleElement type="secondRowStripe" dxfId="183"/>
    </tableStyle>
    <tableStyle name="Lead Processor Metrics-style 12" pivot="0" count="2">
      <tableStyleElement type="firstRowStripe" dxfId="182"/>
      <tableStyleElement type="secondRowStripe" dxfId="181"/>
    </tableStyle>
    <tableStyle name="Lead Processor Metrics-style 13" pivot="0" count="2">
      <tableStyleElement type="firstRowStripe" dxfId="180"/>
      <tableStyleElement type="secondRowStripe" dxfId="179"/>
    </tableStyle>
    <tableStyle name="Lead Processor Metrics-style 14" pivot="0" count="2">
      <tableStyleElement type="firstRowStripe" dxfId="178"/>
      <tableStyleElement type="secondRowStripe" dxfId="177"/>
    </tableStyle>
    <tableStyle name="Lead Processor Metrics-style 15" pivot="0" count="2">
      <tableStyleElement type="firstRowStripe" dxfId="176"/>
      <tableStyleElement type="secondRowStripe" dxfId="175"/>
    </tableStyle>
    <tableStyle name="Lead Processor Metrics-style 16" pivot="0" count="2">
      <tableStyleElement type="firstRowStripe" dxfId="174"/>
      <tableStyleElement type="secondRowStripe" dxfId="173"/>
    </tableStyle>
    <tableStyle name="Lead Processor Metrics-style 17" pivot="0" count="2">
      <tableStyleElement type="firstRowStripe" dxfId="172"/>
      <tableStyleElement type="secondRowStripe" dxfId="171"/>
    </tableStyle>
    <tableStyle name="Lead Processor Metrics-style 18" pivot="0" count="2">
      <tableStyleElement type="firstRowStripe" dxfId="170"/>
      <tableStyleElement type="secondRowStripe" dxfId="169"/>
    </tableStyle>
    <tableStyle name="Lead Processor Metrics-style 19" pivot="0" count="2">
      <tableStyleElement type="firstRowStripe" dxfId="168"/>
      <tableStyleElement type="secondRowStripe" dxfId="167"/>
    </tableStyle>
    <tableStyle name="Lead Processor Metrics-style 20" pivot="0" count="2">
      <tableStyleElement type="firstRowStripe" dxfId="166"/>
      <tableStyleElement type="secondRowStripe" dxfId="165"/>
    </tableStyle>
    <tableStyle name="Lead Processor Metrics-style 21" pivot="0" count="2">
      <tableStyleElement type="firstRowStripe" dxfId="164"/>
      <tableStyleElement type="secondRowStripe" dxfId="163"/>
    </tableStyle>
    <tableStyle name="Lead Processor Metrics-style 22" pivot="0" count="2">
      <tableStyleElement type="firstRowStripe" dxfId="162"/>
      <tableStyleElement type="secondRowStripe" dxfId="161"/>
    </tableStyle>
    <tableStyle name="Lead Processor Metrics-style 23" pivot="0" count="2">
      <tableStyleElement type="firstRowStripe" dxfId="160"/>
      <tableStyleElement type="secondRowStripe" dxfId="159"/>
    </tableStyle>
    <tableStyle name="Lead Processor Metrics-style 24" pivot="0" count="2">
      <tableStyleElement type="firstRowStripe" dxfId="158"/>
      <tableStyleElement type="secondRowStripe" dxfId="157"/>
    </tableStyle>
    <tableStyle name="Lead Processor Metrics-style 25" pivot="0" count="2">
      <tableStyleElement type="firstRowStripe" dxfId="156"/>
      <tableStyleElement type="secondRowStripe" dxfId="155"/>
    </tableStyle>
    <tableStyle name="Lead Processor Metrics-style 26" pivot="0" count="2">
      <tableStyleElement type="firstRowStripe" dxfId="154"/>
      <tableStyleElement type="secondRowStripe" dxfId="153"/>
    </tableStyle>
    <tableStyle name="Lead Processor Metrics-style 27" pivot="0" count="2">
      <tableStyleElement type="firstRowStripe" dxfId="152"/>
      <tableStyleElement type="secondRowStripe" dxfId="151"/>
    </tableStyle>
    <tableStyle name="Lead Processor Metrics-style 28" pivot="0" count="2">
      <tableStyleElement type="firstRowStripe" dxfId="150"/>
      <tableStyleElement type="secondRowStripe" dxfId="149"/>
    </tableStyle>
    <tableStyle name="Lead Processor Metrics-style 29" pivot="0" count="2">
      <tableStyleElement type="firstRowStripe" dxfId="148"/>
      <tableStyleElement type="secondRowStripe" dxfId="147"/>
    </tableStyle>
    <tableStyle name="Lead Processor Metrics-style 30" pivot="0" count="2">
      <tableStyleElement type="firstRowStripe" dxfId="146"/>
      <tableStyleElement type="secondRowStripe" dxfId="145"/>
    </tableStyle>
    <tableStyle name="Lead Processor Metrics-style 31" pivot="0" count="2">
      <tableStyleElement type="firstRowStripe" dxfId="144"/>
      <tableStyleElement type="secondRowStripe" dxfId="143"/>
    </tableStyle>
    <tableStyle name="Lead Processor Metrics-style 32" pivot="0" count="2">
      <tableStyleElement type="firstRowStripe" dxfId="142"/>
      <tableStyleElement type="secondRowStripe" dxfId="141"/>
    </tableStyle>
    <tableStyle name="Lead Processor Metrics-style 33" pivot="0" count="2">
      <tableStyleElement type="firstRowStripe" dxfId="140"/>
      <tableStyleElement type="secondRowStripe" dxfId="139"/>
    </tableStyle>
    <tableStyle name="Lead Processor Metrics-style 34" pivot="0" count="2">
      <tableStyleElement type="firstRowStripe" dxfId="138"/>
      <tableStyleElement type="secondRowStripe" dxfId="137"/>
    </tableStyle>
    <tableStyle name="Lead Processor Metrics-style 35" pivot="0" count="2">
      <tableStyleElement type="firstRowStripe" dxfId="136"/>
      <tableStyleElement type="secondRowStripe" dxfId="135"/>
    </tableStyle>
    <tableStyle name="Lead Processor Metrics-style 36" pivot="0" count="2">
      <tableStyleElement type="firstRowStripe" dxfId="134"/>
      <tableStyleElement type="secondRowStripe" dxfId="133"/>
    </tableStyle>
    <tableStyle name="Lead Processor Metrics-style 37" pivot="0" count="2">
      <tableStyleElement type="firstRowStripe" dxfId="132"/>
      <tableStyleElement type="secondRowStripe" dxfId="131"/>
    </tableStyle>
    <tableStyle name="Lead Processor Metrics-style 38" pivot="0" count="2">
      <tableStyleElement type="firstRowStripe" dxfId="130"/>
      <tableStyleElement type="secondRowStripe" dxfId="129"/>
    </tableStyle>
    <tableStyle name="Lead Processor Metrics-style 39" pivot="0" count="2">
      <tableStyleElement type="firstRowStripe" dxfId="128"/>
      <tableStyleElement type="secondRowStripe" dxfId="127"/>
    </tableStyle>
    <tableStyle name="Lead Processor Metrics-style 40" pivot="0" count="2">
      <tableStyleElement type="firstRowStripe" dxfId="126"/>
      <tableStyleElement type="secondRowStripe" dxfId="125"/>
    </tableStyle>
    <tableStyle name="Lead Processor Metrics-style 41" pivot="0" count="2">
      <tableStyleElement type="firstRowStripe" dxfId="124"/>
      <tableStyleElement type="secondRowStripe" dxfId="123"/>
    </tableStyle>
    <tableStyle name="Lead Processor Metrics-style 42" pivot="0" count="2">
      <tableStyleElement type="firstRowStripe" dxfId="122"/>
      <tableStyleElement type="secondRowStripe" dxfId="121"/>
    </tableStyle>
    <tableStyle name="Lead Processor Metrics-style 43" pivot="0" count="2">
      <tableStyleElement type="firstRowStripe" dxfId="120"/>
      <tableStyleElement type="secondRowStripe" dxfId="119"/>
    </tableStyle>
    <tableStyle name="Lead Processor Metrics-style 44" pivot="0" count="2">
      <tableStyleElement type="firstRowStripe" dxfId="118"/>
      <tableStyleElement type="secondRowStripe" dxfId="117"/>
    </tableStyle>
    <tableStyle name="Lead Processor Metrics-style 45" pivot="0" count="2">
      <tableStyleElement type="firstRowStripe" dxfId="116"/>
      <tableStyleElement type="secondRowStripe" dxfId="115"/>
    </tableStyle>
    <tableStyle name="Lead Processor Metrics-style 46" pivot="0" count="2">
      <tableStyleElement type="firstRowStripe" dxfId="114"/>
      <tableStyleElement type="secondRowStripe" dxfId="113"/>
    </tableStyle>
    <tableStyle name="Lead Processor Metrics-style 47" pivot="0" count="3">
      <tableStyleElement type="headerRow" dxfId="112"/>
      <tableStyleElement type="firstRowStripe" dxfId="111"/>
      <tableStyleElement type="secondRowStripe" dxfId="110"/>
    </tableStyle>
    <tableStyle name="Lead Processor Metrics-style 48" pivot="0" count="2">
      <tableStyleElement type="firstRowStripe" dxfId="109"/>
      <tableStyleElement type="secondRowStripe" dxfId="108"/>
    </tableStyle>
    <tableStyle name="Lead Processor Metrics-style 49" pivot="0" count="2">
      <tableStyleElement type="firstRowStripe" dxfId="107"/>
      <tableStyleElement type="secondRowStripe" dxfId="106"/>
    </tableStyle>
    <tableStyle name="Lead Processor Metrics-style 50" pivot="0" count="2">
      <tableStyleElement type="firstRowStripe" dxfId="105"/>
      <tableStyleElement type="secondRowStripe" dxfId="104"/>
    </tableStyle>
    <tableStyle name="Lead Processor Metrics-style 51" pivot="0" count="2">
      <tableStyleElement type="firstRowStripe" dxfId="103"/>
      <tableStyleElement type="secondRowStripe" dxfId="102"/>
    </tableStyle>
    <tableStyle name="Lead Processor Metrics-style 52" pivot="0" count="2">
      <tableStyleElement type="firstRowStripe" dxfId="101"/>
      <tableStyleElement type="secondRowStripe" dxfId="100"/>
    </tableStyle>
    <tableStyle name="Lead Processor Metrics-style 53" pivot="0" count="2">
      <tableStyleElement type="firstRowStripe" dxfId="99"/>
      <tableStyleElement type="secondRowStripe" dxfId="98"/>
    </tableStyle>
    <tableStyle name="Lead Processor Metrics-style 54" pivot="0" count="2">
      <tableStyleElement type="firstRowStripe" dxfId="97"/>
      <tableStyleElement type="secondRowStripe" dxfId="96"/>
    </tableStyle>
    <tableStyle name="Lead Processor Metrics-style 55" pivot="0" count="2">
      <tableStyleElement type="firstRowStripe" dxfId="95"/>
      <tableStyleElement type="secondRowStripe" dxfId="94"/>
    </tableStyle>
    <tableStyle name="Lead Processor Metrics-style 56" pivot="0" count="2">
      <tableStyleElement type="firstRowStripe" dxfId="93"/>
      <tableStyleElement type="secondRowStripe" dxfId="92"/>
    </tableStyle>
    <tableStyle name="Lead Processor Metrics-style 57" pivot="0" count="2">
      <tableStyleElement type="firstRowStripe" dxfId="91"/>
      <tableStyleElement type="secondRowStripe" dxfId="90"/>
    </tableStyle>
    <tableStyle name="Lead Processor Metrics-style 58" pivot="0" count="2">
      <tableStyleElement type="firstRowStripe" dxfId="89"/>
      <tableStyleElement type="secondRowStripe" dxfId="88"/>
    </tableStyle>
    <tableStyle name="Lead Processor Metrics-style 59" pivot="0" count="2">
      <tableStyleElement type="firstRowStripe" dxfId="87"/>
      <tableStyleElement type="secondRowStripe" dxfId="86"/>
    </tableStyle>
    <tableStyle name="Lead Processor Metrics-style 60" pivot="0" count="2">
      <tableStyleElement type="firstRowStripe" dxfId="85"/>
      <tableStyleElement type="secondRowStripe" dxfId="84"/>
    </tableStyle>
    <tableStyle name="Lead Processor Metrics-style 61" pivot="0" count="2">
      <tableStyleElement type="firstRowStripe" dxfId="83"/>
      <tableStyleElement type="secondRowStripe" dxfId="82"/>
    </tableStyle>
    <tableStyle name="Lead Processor Metrics-style 62" pivot="0" count="2">
      <tableStyleElement type="firstRowStripe" dxfId="81"/>
      <tableStyleElement type="secondRowStripe" dxfId="80"/>
    </tableStyle>
    <tableStyle name="Best Practices-style" pivot="0" count="2">
      <tableStyleElement type="firstRowStripe" dxfId="79"/>
      <tableStyleElement type="secondRowStripe" dxfId="78"/>
    </tableStyle>
    <tableStyle name="Lead Processor Metrics-style 63" pivot="0" count="2">
      <tableStyleElement type="firstRowStripe" dxfId="77"/>
      <tableStyleElement type="secondRowStripe" dxfId="76"/>
    </tableStyle>
    <tableStyle name="Lead Processor Metrics-style 64" pivot="0" count="2">
      <tableStyleElement type="firstRowStripe" dxfId="75"/>
      <tableStyleElement type="secondRowStripe" dxfId="74"/>
    </tableStyle>
    <tableStyle name="Best Practices-style 2" pivot="0" count="3">
      <tableStyleElement type="headerRow" dxfId="73"/>
      <tableStyleElement type="firstRowStripe" dxfId="72"/>
      <tableStyleElement type="secondRowStripe" dxfId="71"/>
    </tableStyle>
    <tableStyle name="Lead Processor Metrics-style 65" pivot="0" count="2">
      <tableStyleElement type="firstRowStripe" dxfId="70"/>
      <tableStyleElement type="secondRowStripe" dxfId="69"/>
    </tableStyle>
    <tableStyle name="Best Practices-style 3" pivot="0" count="3">
      <tableStyleElement type="headerRow" dxfId="68"/>
      <tableStyleElement type="firstRowStripe" dxfId="67"/>
      <tableStyleElement type="secondRowStripe" dxfId="66"/>
    </tableStyle>
    <tableStyle name="Lead Processor Metrics-style 66" pivot="0" count="2">
      <tableStyleElement type="firstRowStripe" dxfId="65"/>
      <tableStyleElement type="secondRowStripe" dxfId="64"/>
    </tableStyle>
    <tableStyle name="Best Practices-style 4" pivot="0" count="3">
      <tableStyleElement type="headerRow" dxfId="63"/>
      <tableStyleElement type="firstRowStripe" dxfId="62"/>
      <tableStyleElement type="secondRowStripe" dxfId="61"/>
    </tableStyle>
    <tableStyle name="Lead Processor Metrics-style 67" pivot="0" count="2">
      <tableStyleElement type="firstRowStripe" dxfId="60"/>
      <tableStyleElement type="secondRowStripe" dxfId="59"/>
    </tableStyle>
    <tableStyle name="Lead Processor Metrics-style 68" pivot="0" count="2">
      <tableStyleElement type="firstRowStripe" dxfId="58"/>
      <tableStyleElement type="secondRowStripe" dxfId="57"/>
    </tableStyle>
    <tableStyle name="Best Practices-style 5" pivot="0" count="3">
      <tableStyleElement type="headerRow" dxfId="56"/>
      <tableStyleElement type="firstRowStripe" dxfId="55"/>
      <tableStyleElement type="secondRowStripe" dxfId="54"/>
    </tableStyle>
    <tableStyle name="Lead Processor Metrics-style 69" pivot="0" count="2">
      <tableStyleElement type="firstRowStripe" dxfId="53"/>
      <tableStyleElement type="secondRowStripe" dxfId="52"/>
    </tableStyle>
    <tableStyle name="Best Practices-style 6" pivot="0" count="3">
      <tableStyleElement type="headerRow" dxfId="51"/>
      <tableStyleElement type="firstRowStripe" dxfId="50"/>
      <tableStyleElement type="secondRowStripe" dxfId="49"/>
    </tableStyle>
    <tableStyle name="Lead Processor Metrics-style 70" pivot="0" count="2">
      <tableStyleElement type="firstRowStripe" dxfId="48"/>
      <tableStyleElement type="secondRowStripe" dxfId="47"/>
    </tableStyle>
    <tableStyle name="Best Practices-style 7" pivot="0" count="3">
      <tableStyleElement type="headerRow" dxfId="46"/>
      <tableStyleElement type="firstRowStripe" dxfId="45"/>
      <tableStyleElement type="secondRowStripe" dxfId="44"/>
    </tableStyle>
    <tableStyle name="Lead Processor Metrics-style 71" pivot="0" count="2">
      <tableStyleElement type="firstRowStripe" dxfId="43"/>
      <tableStyleElement type="secondRowStripe" dxfId="42"/>
    </tableStyle>
    <tableStyle name="Best Practices-style 8" pivot="0" count="3">
      <tableStyleElement type="headerRow" dxfId="41"/>
      <tableStyleElement type="firstRowStripe" dxfId="40"/>
      <tableStyleElement type="secondRowStripe" dxfId="39"/>
    </tableStyle>
    <tableStyle name="Lead Processor Metrics-style 72" pivot="0" count="2">
      <tableStyleElement type="firstRowStripe" dxfId="38"/>
      <tableStyleElement type="secondRowStripe" dxfId="37"/>
    </tableStyle>
    <tableStyle name="Best Practices-style 9" pivot="0" count="3">
      <tableStyleElement type="headerRow" dxfId="36"/>
      <tableStyleElement type="firstRowStripe" dxfId="35"/>
      <tableStyleElement type="secondRowStripe" dxfId="34"/>
    </tableStyle>
    <tableStyle name="Lead Processor Metrics-style 73" pivot="0" count="2">
      <tableStyleElement type="firstRowStripe" dxfId="33"/>
      <tableStyleElement type="secondRowStripe" dxfId="32"/>
    </tableStyle>
    <tableStyle name="Best Practices-style 10" pivot="0" count="3">
      <tableStyleElement type="headerRow" dxfId="31"/>
      <tableStyleElement type="firstRowStripe" dxfId="30"/>
      <tableStyleElement type="secondRowStripe" dxfId="29"/>
    </tableStyle>
    <tableStyle name="Lead Processor Metrics-style 74" pivot="0" count="2">
      <tableStyleElement type="firstRowStripe" dxfId="28"/>
      <tableStyleElement type="secondRowStripe" dxfId="27"/>
    </tableStyle>
    <tableStyle name="Best Practices-style 11" pivot="0" count="3">
      <tableStyleElement type="headerRow" dxfId="26"/>
      <tableStyleElement type="firstRowStripe" dxfId="25"/>
      <tableStyleElement type="secondRowStripe" dxfId="24"/>
    </tableStyle>
    <tableStyle name="Lead Processor Metrics-style 75" pivot="0" count="2">
      <tableStyleElement type="firstRowStripe" dxfId="23"/>
      <tableStyleElement type="secondRowStripe" dxfId="22"/>
    </tableStyle>
    <tableStyle name="Lead Processor Metrics-style 76" pivot="0" count="2">
      <tableStyleElement type="firstRowStripe" dxfId="21"/>
      <tableStyleElement type="secondRowStripe" dxfId="20"/>
    </tableStyle>
    <tableStyle name="Lead Processor Metrics-style 77" pivot="0" count="2">
      <tableStyleElement type="firstRowStripe" dxfId="19"/>
      <tableStyleElement type="secondRowStripe" dxfId="18"/>
    </tableStyle>
    <tableStyle name="Lead Processor Metrics-style 78" pivot="0" count="2">
      <tableStyleElement type="firstRowStripe" dxfId="17"/>
      <tableStyleElement type="secondRowStripe" dxfId="16"/>
    </tableStyle>
  </tableStyles>
  <colors>
    <mruColors>
      <color rgb="FF01253B"/>
      <color rgb="FFE8F0FF"/>
      <color rgb="FF746A44"/>
      <color rgb="FFCCCCCC"/>
      <color rgb="FFD2C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21173</xdr:colOff>
      <xdr:row>1</xdr:row>
      <xdr:rowOff>52340</xdr:rowOff>
    </xdr:from>
    <xdr:to>
      <xdr:col>1</xdr:col>
      <xdr:colOff>1936751</xdr:colOff>
      <xdr:row>2</xdr:row>
      <xdr:rowOff>412059</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1548" y="131715"/>
          <a:ext cx="1915578" cy="550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338661</xdr:colOff>
      <xdr:row>0</xdr:row>
      <xdr:rowOff>232836</xdr:rowOff>
    </xdr:from>
    <xdr:to>
      <xdr:col>1</xdr:col>
      <xdr:colOff>1907106</xdr:colOff>
      <xdr:row>1</xdr:row>
      <xdr:rowOff>156522</xdr:rowOff>
    </xdr:to>
    <xdr:pic>
      <xdr:nvPicPr>
        <xdr:cNvPr id="3" name="Picture 2">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61" y="232836"/>
          <a:ext cx="1915578" cy="550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428642</xdr:colOff>
      <xdr:row>1</xdr:row>
      <xdr:rowOff>63506</xdr:rowOff>
    </xdr:from>
    <xdr:to>
      <xdr:col>1</xdr:col>
      <xdr:colOff>1883845</xdr:colOff>
      <xdr:row>2</xdr:row>
      <xdr:rowOff>423225</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42" y="142881"/>
          <a:ext cx="1915578" cy="550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G68"/>
  <sheetViews>
    <sheetView showGridLines="0" showRowColHeaders="0" tabSelected="1" zoomScale="160" zoomScaleNormal="160" zoomScalePageLayoutView="160" workbookViewId="0">
      <pane ySplit="3" topLeftCell="A4" activePane="bottomLeft" state="frozen"/>
      <selection pane="bottomLeft" activeCell="D6" sqref="D6"/>
    </sheetView>
  </sheetViews>
  <sheetFormatPr baseColWidth="10" defaultColWidth="14.5" defaultRowHeight="15.75" customHeight="1" x14ac:dyDescent="0.15"/>
  <cols>
    <col min="1" max="1" width="6" customWidth="1"/>
    <col min="2" max="2" width="30.5" customWidth="1"/>
    <col min="3" max="3" width="5.6640625" customWidth="1"/>
    <col min="4" max="4" width="45.5" customWidth="1"/>
    <col min="5" max="5" width="3.83203125" customWidth="1"/>
    <col min="6" max="6" width="52.1640625" customWidth="1"/>
    <col min="7" max="7" width="5.1640625" customWidth="1"/>
  </cols>
  <sheetData>
    <row r="1" spans="1:7" ht="6.75" customHeight="1" x14ac:dyDescent="0.15">
      <c r="A1" s="137" t="e">
        <f ca="1">Image("http://reivault.com/wp-content/uploads/2017/06/REIInvent-WhiteLogoTransparent.png")</f>
        <v>#NAME?</v>
      </c>
      <c r="B1" s="138"/>
      <c r="C1" s="139" t="s">
        <v>119</v>
      </c>
      <c r="D1" s="140"/>
      <c r="E1" s="140"/>
      <c r="F1" s="140"/>
      <c r="G1" s="140"/>
    </row>
    <row r="2" spans="1:7" ht="15.75" customHeight="1" x14ac:dyDescent="0.15">
      <c r="A2" s="138"/>
      <c r="B2" s="138"/>
      <c r="C2" s="140"/>
      <c r="D2" s="140"/>
      <c r="E2" s="140"/>
      <c r="F2" s="140"/>
      <c r="G2" s="140"/>
    </row>
    <row r="3" spans="1:7" ht="40.5" customHeight="1" x14ac:dyDescent="0.15">
      <c r="A3" s="138"/>
      <c r="B3" s="138"/>
      <c r="C3" s="140"/>
      <c r="D3" s="140"/>
      <c r="E3" s="140"/>
      <c r="F3" s="140"/>
      <c r="G3" s="140"/>
    </row>
    <row r="4" spans="1:7" ht="57" customHeight="1" x14ac:dyDescent="0.15">
      <c r="A4" s="3"/>
      <c r="B4" s="134" t="s">
        <v>70</v>
      </c>
      <c r="C4" s="135"/>
      <c r="D4" s="135"/>
      <c r="E4" s="9"/>
      <c r="F4" s="10" t="s">
        <v>0</v>
      </c>
      <c r="G4" s="11"/>
    </row>
    <row r="5" spans="1:7" ht="24.75" customHeight="1" x14ac:dyDescent="0.15">
      <c r="A5" s="2"/>
      <c r="B5" s="141"/>
      <c r="C5" s="142"/>
      <c r="D5" s="146" t="s">
        <v>118</v>
      </c>
      <c r="E5" s="143"/>
      <c r="F5" s="144"/>
      <c r="G5" s="1"/>
    </row>
    <row r="6" spans="1:7" ht="40.5" customHeight="1" x14ac:dyDescent="0.15">
      <c r="A6" s="2"/>
      <c r="B6" s="104" t="s">
        <v>78</v>
      </c>
      <c r="C6" s="12"/>
      <c r="D6" s="94">
        <v>600000</v>
      </c>
      <c r="E6" s="13"/>
      <c r="F6" s="14" t="s">
        <v>2</v>
      </c>
      <c r="G6" s="1"/>
    </row>
    <row r="7" spans="1:7" ht="9" customHeight="1" x14ac:dyDescent="0.15">
      <c r="A7" s="2"/>
      <c r="B7" s="103"/>
      <c r="C7" s="16"/>
      <c r="D7" s="17"/>
      <c r="E7" s="18"/>
      <c r="F7" s="19"/>
      <c r="G7" s="1"/>
    </row>
    <row r="8" spans="1:7" ht="38.25" customHeight="1" x14ac:dyDescent="0.15">
      <c r="A8" s="2"/>
      <c r="B8" s="103" t="s">
        <v>79</v>
      </c>
      <c r="C8" s="20"/>
      <c r="D8" s="94">
        <v>15000</v>
      </c>
      <c r="E8" s="18"/>
      <c r="F8" s="21" t="s">
        <v>3</v>
      </c>
      <c r="G8" s="1"/>
    </row>
    <row r="9" spans="1:7" ht="9.75" customHeight="1" x14ac:dyDescent="0.15">
      <c r="A9" s="2"/>
      <c r="B9" s="103"/>
      <c r="C9" s="20"/>
      <c r="D9" s="93"/>
      <c r="E9" s="18"/>
      <c r="F9" s="19"/>
      <c r="G9" s="1"/>
    </row>
    <row r="10" spans="1:7" ht="39.75" customHeight="1" x14ac:dyDescent="0.15">
      <c r="A10" s="2"/>
      <c r="B10" s="103" t="s">
        <v>80</v>
      </c>
      <c r="C10" s="20"/>
      <c r="D10" s="95">
        <v>12</v>
      </c>
      <c r="E10" s="18"/>
      <c r="F10" s="23" t="s">
        <v>4</v>
      </c>
      <c r="G10" s="1"/>
    </row>
    <row r="11" spans="1:7" ht="11.25" customHeight="1" x14ac:dyDescent="0.15">
      <c r="A11" s="2"/>
      <c r="B11" s="105"/>
      <c r="C11" s="20"/>
      <c r="D11" s="8"/>
      <c r="E11" s="25"/>
      <c r="F11" s="26"/>
      <c r="G11" s="1"/>
    </row>
    <row r="12" spans="1:7" ht="38.25" customHeight="1" x14ac:dyDescent="0.15">
      <c r="A12" s="2"/>
      <c r="B12" s="103" t="s">
        <v>81</v>
      </c>
      <c r="C12" s="20"/>
      <c r="D12" s="96">
        <f>ROUND(D6/D8,0)</f>
        <v>40</v>
      </c>
      <c r="E12" s="18"/>
      <c r="F12" s="30" t="s">
        <v>6</v>
      </c>
      <c r="G12" s="1"/>
    </row>
    <row r="13" spans="1:7" ht="11.25" customHeight="1" x14ac:dyDescent="0.15">
      <c r="A13" s="2"/>
      <c r="B13" s="105"/>
      <c r="C13" s="20"/>
      <c r="D13" s="8"/>
      <c r="E13" s="25"/>
      <c r="F13" s="26"/>
      <c r="G13" s="1"/>
    </row>
    <row r="14" spans="1:7" ht="51" customHeight="1" x14ac:dyDescent="0.15">
      <c r="A14" s="2"/>
      <c r="B14" s="103" t="s">
        <v>82</v>
      </c>
      <c r="C14" s="20"/>
      <c r="D14" s="97">
        <v>40</v>
      </c>
      <c r="E14" s="18"/>
      <c r="F14" s="23" t="s">
        <v>68</v>
      </c>
      <c r="G14" s="1"/>
    </row>
    <row r="15" spans="1:7" ht="11.25" customHeight="1" x14ac:dyDescent="0.15">
      <c r="A15" s="2"/>
      <c r="B15" s="24"/>
      <c r="C15" s="20"/>
      <c r="D15" s="8"/>
      <c r="E15" s="25"/>
      <c r="F15" s="26"/>
      <c r="G15" s="1"/>
    </row>
    <row r="16" spans="1:7" ht="9.75" customHeight="1" x14ac:dyDescent="0.15">
      <c r="A16" s="2"/>
      <c r="B16" s="31"/>
      <c r="C16" s="32"/>
      <c r="D16" s="34"/>
      <c r="E16" s="34"/>
      <c r="F16" s="35"/>
      <c r="G16" s="1"/>
    </row>
    <row r="17" spans="1:7" ht="33" customHeight="1" x14ac:dyDescent="0.15">
      <c r="A17" s="2"/>
      <c r="B17" s="36" t="s">
        <v>7</v>
      </c>
      <c r="C17" s="37"/>
      <c r="D17" s="147">
        <f>D12/D10</f>
        <v>3.3333333333333335</v>
      </c>
      <c r="E17" s="39"/>
      <c r="F17" s="41" t="s">
        <v>9</v>
      </c>
      <c r="G17" s="42"/>
    </row>
    <row r="18" spans="1:7" ht="13" x14ac:dyDescent="0.15">
      <c r="A18" s="1"/>
      <c r="B18" s="44"/>
      <c r="C18" s="45"/>
      <c r="D18" s="46"/>
      <c r="E18" s="45"/>
      <c r="F18" s="47"/>
      <c r="G18" s="1"/>
    </row>
    <row r="19" spans="1:7" ht="45" customHeight="1" x14ac:dyDescent="0.15">
      <c r="A19" s="2"/>
      <c r="B19" s="36" t="s">
        <v>12</v>
      </c>
      <c r="C19" s="37"/>
      <c r="D19" s="148">
        <f>D17*D8</f>
        <v>50000</v>
      </c>
      <c r="E19" s="39"/>
      <c r="F19" s="41" t="s">
        <v>13</v>
      </c>
      <c r="G19" s="42"/>
    </row>
    <row r="20" spans="1:7" ht="13" x14ac:dyDescent="0.15">
      <c r="A20" s="1"/>
      <c r="B20" s="49"/>
      <c r="C20" s="50"/>
      <c r="D20" s="46"/>
      <c r="E20" s="50"/>
      <c r="F20" s="52"/>
      <c r="G20" s="1"/>
    </row>
    <row r="21" spans="1:7" ht="13" x14ac:dyDescent="0.15">
      <c r="A21" s="1"/>
      <c r="B21" s="44"/>
      <c r="C21" s="45"/>
      <c r="D21" s="53"/>
      <c r="E21" s="45"/>
      <c r="F21" s="47"/>
      <c r="G21" s="1"/>
    </row>
    <row r="22" spans="1:7" ht="70" customHeight="1" x14ac:dyDescent="0.15">
      <c r="A22" s="2"/>
      <c r="B22" s="36" t="s">
        <v>14</v>
      </c>
      <c r="C22" s="37"/>
      <c r="D22" s="149">
        <f>D14*D43</f>
        <v>7000</v>
      </c>
      <c r="E22" s="39"/>
      <c r="F22" s="41" t="s">
        <v>16</v>
      </c>
      <c r="G22" s="42"/>
    </row>
    <row r="23" spans="1:7" ht="13" x14ac:dyDescent="0.15">
      <c r="A23" s="1"/>
      <c r="B23" s="44"/>
      <c r="C23" s="45"/>
      <c r="D23" s="53"/>
      <c r="E23" s="45"/>
      <c r="F23" s="47"/>
      <c r="G23" s="1"/>
    </row>
    <row r="24" spans="1:7" ht="63" customHeight="1" x14ac:dyDescent="0.15">
      <c r="A24" s="2"/>
      <c r="B24" s="36" t="s">
        <v>17</v>
      </c>
      <c r="C24" s="37"/>
      <c r="D24" s="150">
        <f>ROUND(D19/D22,1)</f>
        <v>7.1</v>
      </c>
      <c r="E24" s="39"/>
      <c r="F24" s="41" t="s">
        <v>19</v>
      </c>
      <c r="G24" s="42"/>
    </row>
    <row r="25" spans="1:7" s="125" customFormat="1" ht="13" x14ac:dyDescent="0.15">
      <c r="A25" s="1"/>
      <c r="B25" s="44"/>
      <c r="C25" s="45"/>
      <c r="D25" s="53"/>
      <c r="E25" s="45"/>
      <c r="F25" s="47"/>
      <c r="G25" s="1"/>
    </row>
    <row r="26" spans="1:7" s="125" customFormat="1" ht="33" customHeight="1" x14ac:dyDescent="0.15">
      <c r="A26" s="126"/>
      <c r="B26" s="36" t="s">
        <v>88</v>
      </c>
      <c r="C26" s="37"/>
      <c r="D26" s="149">
        <f>D22/D17</f>
        <v>2100</v>
      </c>
      <c r="E26" s="39"/>
      <c r="F26" s="41" t="s">
        <v>89</v>
      </c>
      <c r="G26" s="42"/>
    </row>
    <row r="27" spans="1:7" ht="13" x14ac:dyDescent="0.15">
      <c r="A27" s="1"/>
      <c r="B27" s="49"/>
      <c r="C27" s="50"/>
      <c r="D27" s="46"/>
      <c r="E27" s="50"/>
      <c r="F27" s="52"/>
      <c r="G27" s="1"/>
    </row>
    <row r="28" spans="1:7" ht="21" customHeight="1" x14ac:dyDescent="0.15">
      <c r="A28" s="1"/>
      <c r="B28" s="1"/>
      <c r="C28" s="1"/>
      <c r="D28" s="8"/>
      <c r="E28" s="1"/>
      <c r="F28" s="38"/>
      <c r="G28" s="1"/>
    </row>
    <row r="29" spans="1:7" ht="21" customHeight="1" x14ac:dyDescent="0.15">
      <c r="A29" s="1"/>
      <c r="B29" s="1"/>
      <c r="C29" s="1"/>
      <c r="D29" s="8"/>
      <c r="E29" s="1"/>
      <c r="F29" s="38"/>
      <c r="G29" s="1"/>
    </row>
    <row r="30" spans="1:7" ht="24.75" customHeight="1" x14ac:dyDescent="0.15">
      <c r="A30" s="2"/>
      <c r="B30" s="141"/>
      <c r="C30" s="142"/>
      <c r="D30" s="146" t="s">
        <v>117</v>
      </c>
      <c r="E30" s="143"/>
      <c r="F30" s="145"/>
      <c r="G30" s="1"/>
    </row>
    <row r="31" spans="1:7" ht="40.5" customHeight="1" x14ac:dyDescent="0.15">
      <c r="A31" s="2"/>
      <c r="B31" s="102" t="s">
        <v>76</v>
      </c>
      <c r="C31" s="12"/>
      <c r="D31" s="98">
        <v>1.5</v>
      </c>
      <c r="E31" s="13"/>
      <c r="F31" s="60" t="s">
        <v>23</v>
      </c>
      <c r="G31" s="1"/>
    </row>
    <row r="32" spans="1:7" ht="9" customHeight="1" x14ac:dyDescent="0.15">
      <c r="A32" s="2"/>
      <c r="B32" s="103"/>
      <c r="C32" s="16"/>
      <c r="D32" s="17"/>
      <c r="E32" s="18"/>
      <c r="F32" s="19"/>
      <c r="G32" s="1"/>
    </row>
    <row r="33" spans="1:7" ht="38.25" customHeight="1" x14ac:dyDescent="0.15">
      <c r="A33" s="2"/>
      <c r="B33" s="103" t="s">
        <v>77</v>
      </c>
      <c r="C33" s="20"/>
      <c r="D33" s="99">
        <v>5</v>
      </c>
      <c r="E33" s="18"/>
      <c r="F33" s="23" t="s">
        <v>28</v>
      </c>
      <c r="G33" s="1"/>
    </row>
    <row r="34" spans="1:7" ht="9.75" customHeight="1" x14ac:dyDescent="0.15">
      <c r="A34" s="2"/>
      <c r="B34" s="15"/>
      <c r="C34" s="20"/>
      <c r="D34" s="22"/>
      <c r="E34" s="18"/>
      <c r="F34" s="19"/>
      <c r="G34" s="1"/>
    </row>
    <row r="35" spans="1:7" ht="38.25" customHeight="1" x14ac:dyDescent="0.15">
      <c r="A35" s="2"/>
      <c r="B35" s="100" t="s">
        <v>71</v>
      </c>
      <c r="C35" s="20"/>
      <c r="D35" s="99">
        <v>9</v>
      </c>
      <c r="E35" s="18"/>
      <c r="F35" s="23" t="s">
        <v>29</v>
      </c>
      <c r="G35" s="1"/>
    </row>
    <row r="36" spans="1:7" ht="11.25" customHeight="1" x14ac:dyDescent="0.15">
      <c r="A36" s="2"/>
      <c r="B36" s="15"/>
      <c r="C36" s="20"/>
      <c r="D36" s="61"/>
      <c r="E36" s="18"/>
      <c r="F36" s="19"/>
      <c r="G36" s="1"/>
    </row>
    <row r="37" spans="1:7" ht="38.25" customHeight="1" x14ac:dyDescent="0.15">
      <c r="A37" s="2"/>
      <c r="B37" s="15" t="s">
        <v>72</v>
      </c>
      <c r="C37" s="20"/>
      <c r="D37" s="99">
        <v>5</v>
      </c>
      <c r="E37" s="18"/>
      <c r="F37" s="23" t="s">
        <v>30</v>
      </c>
      <c r="G37" s="1"/>
    </row>
    <row r="38" spans="1:7" ht="11.25" customHeight="1" x14ac:dyDescent="0.15">
      <c r="A38" s="2"/>
      <c r="B38" s="15"/>
      <c r="C38" s="20"/>
      <c r="D38" s="22"/>
      <c r="E38" s="18"/>
      <c r="F38" s="19"/>
      <c r="G38" s="1"/>
    </row>
    <row r="39" spans="1:7" ht="39.75" customHeight="1" x14ac:dyDescent="0.15">
      <c r="A39" s="2"/>
      <c r="B39" s="15" t="s">
        <v>31</v>
      </c>
      <c r="C39" s="20"/>
      <c r="D39" s="95">
        <v>7</v>
      </c>
      <c r="E39" s="18"/>
      <c r="F39" s="63" t="s">
        <v>32</v>
      </c>
      <c r="G39" s="1"/>
    </row>
    <row r="40" spans="1:7" ht="12" customHeight="1" x14ac:dyDescent="0.15">
      <c r="A40" s="2"/>
      <c r="B40" s="24"/>
      <c r="C40" s="20"/>
      <c r="D40" s="22"/>
      <c r="E40" s="25"/>
      <c r="F40" s="26"/>
      <c r="G40" s="1"/>
    </row>
    <row r="41" spans="1:7" ht="24.75" customHeight="1" x14ac:dyDescent="0.15">
      <c r="A41" s="2"/>
      <c r="B41" s="155"/>
      <c r="C41" s="156"/>
      <c r="D41" s="146" t="s">
        <v>33</v>
      </c>
      <c r="E41" s="157"/>
      <c r="F41" s="158"/>
      <c r="G41" s="1"/>
    </row>
    <row r="42" spans="1:7" ht="12" customHeight="1" x14ac:dyDescent="0.15">
      <c r="A42" s="2"/>
      <c r="B42" s="65"/>
      <c r="C42" s="20"/>
      <c r="D42" s="22"/>
      <c r="E42" s="67"/>
      <c r="F42" s="70"/>
      <c r="G42" s="1"/>
    </row>
    <row r="43" spans="1:7" ht="40" x14ac:dyDescent="0.15">
      <c r="A43" s="72"/>
      <c r="B43" s="15" t="s">
        <v>35</v>
      </c>
      <c r="C43" s="20"/>
      <c r="D43" s="159">
        <f>D53*D17</f>
        <v>175</v>
      </c>
      <c r="E43" s="43"/>
      <c r="F43" s="77" t="s">
        <v>36</v>
      </c>
      <c r="G43" s="78"/>
    </row>
    <row r="44" spans="1:7" ht="12" customHeight="1" x14ac:dyDescent="0.15">
      <c r="A44" s="2"/>
      <c r="B44" s="80"/>
      <c r="C44" s="20"/>
      <c r="D44" s="61"/>
      <c r="E44" s="8"/>
      <c r="F44" s="81"/>
      <c r="G44" s="1"/>
    </row>
    <row r="45" spans="1:7" ht="40" x14ac:dyDescent="0.15">
      <c r="A45" s="72"/>
      <c r="B45" s="15" t="s">
        <v>37</v>
      </c>
      <c r="C45" s="20"/>
      <c r="D45" s="159">
        <f>D37*D47</f>
        <v>1125</v>
      </c>
      <c r="E45" s="43"/>
      <c r="F45" s="77" t="s">
        <v>38</v>
      </c>
      <c r="G45" s="78"/>
    </row>
    <row r="46" spans="1:7" ht="12" customHeight="1" x14ac:dyDescent="0.15">
      <c r="A46" s="2"/>
      <c r="B46" s="80"/>
      <c r="C46" s="20"/>
      <c r="D46" s="22"/>
      <c r="E46" s="69"/>
      <c r="F46" s="83"/>
      <c r="G46" s="1"/>
    </row>
    <row r="47" spans="1:7" ht="40.5" customHeight="1" x14ac:dyDescent="0.15">
      <c r="A47" s="2"/>
      <c r="B47" s="100" t="s">
        <v>84</v>
      </c>
      <c r="C47" s="20"/>
      <c r="D47" s="159">
        <f>D35*D33*D31*D17</f>
        <v>225</v>
      </c>
      <c r="E47" s="18"/>
      <c r="F47" s="63" t="s">
        <v>39</v>
      </c>
      <c r="G47" s="1"/>
    </row>
    <row r="48" spans="1:7" ht="10.5" customHeight="1" x14ac:dyDescent="0.15">
      <c r="A48" s="2"/>
      <c r="B48" s="15"/>
      <c r="C48" s="20"/>
      <c r="D48" s="22"/>
      <c r="E48" s="18"/>
      <c r="F48" s="19"/>
      <c r="G48" s="1"/>
    </row>
    <row r="49" spans="1:7" ht="41.25" customHeight="1" x14ac:dyDescent="0.15">
      <c r="A49" s="2"/>
      <c r="B49" s="100" t="s">
        <v>83</v>
      </c>
      <c r="C49" s="20"/>
      <c r="D49" s="159">
        <f>D33*D31*D17</f>
        <v>25</v>
      </c>
      <c r="E49" s="18"/>
      <c r="F49" s="63" t="s">
        <v>40</v>
      </c>
      <c r="G49" s="1"/>
    </row>
    <row r="50" spans="1:7" ht="11.25" customHeight="1" x14ac:dyDescent="0.15">
      <c r="A50" s="2"/>
      <c r="B50" s="15"/>
      <c r="C50" s="20"/>
      <c r="D50" s="8"/>
      <c r="E50" s="18"/>
      <c r="F50" s="19"/>
      <c r="G50" s="1"/>
    </row>
    <row r="51" spans="1:7" ht="41.25" customHeight="1" x14ac:dyDescent="0.15">
      <c r="A51" s="2"/>
      <c r="B51" s="100" t="s">
        <v>75</v>
      </c>
      <c r="C51" s="20"/>
      <c r="D51" s="159">
        <f>D31*D17</f>
        <v>5</v>
      </c>
      <c r="E51" s="18"/>
      <c r="F51" s="63" t="s">
        <v>42</v>
      </c>
      <c r="G51" s="1"/>
    </row>
    <row r="52" spans="1:7" ht="11.25" customHeight="1" x14ac:dyDescent="0.15">
      <c r="A52" s="2"/>
      <c r="B52" s="15"/>
      <c r="C52" s="20"/>
      <c r="D52" s="8"/>
      <c r="E52" s="18"/>
      <c r="F52" s="19"/>
      <c r="G52" s="1"/>
    </row>
    <row r="53" spans="1:7" ht="33" customHeight="1" x14ac:dyDescent="0.15">
      <c r="A53" s="2"/>
      <c r="B53" s="15" t="s">
        <v>43</v>
      </c>
      <c r="C53" s="20"/>
      <c r="D53" s="159">
        <f>D39*D33*D31</f>
        <v>52.5</v>
      </c>
      <c r="E53" s="18"/>
      <c r="F53" s="63" t="s">
        <v>44</v>
      </c>
      <c r="G53" s="1"/>
    </row>
    <row r="54" spans="1:7" ht="13" x14ac:dyDescent="0.15">
      <c r="A54" s="86"/>
      <c r="B54" s="87"/>
      <c r="C54" s="87"/>
      <c r="D54" s="87"/>
      <c r="E54" s="87"/>
      <c r="F54" s="88"/>
      <c r="G54" s="28"/>
    </row>
    <row r="55" spans="1:7" ht="13" x14ac:dyDescent="0.15">
      <c r="A55" s="1"/>
      <c r="B55" s="1"/>
      <c r="C55" s="1"/>
      <c r="D55" s="8"/>
      <c r="E55" s="1"/>
      <c r="F55" s="38"/>
      <c r="G55" s="1"/>
    </row>
    <row r="56" spans="1:7" ht="13" x14ac:dyDescent="0.15">
      <c r="A56" s="1"/>
      <c r="B56" s="1"/>
      <c r="C56" s="1"/>
      <c r="D56" s="8"/>
      <c r="E56" s="1"/>
      <c r="F56" s="38"/>
      <c r="G56" s="1"/>
    </row>
    <row r="57" spans="1:7" ht="24.75" customHeight="1" x14ac:dyDescent="0.15">
      <c r="A57" s="2"/>
      <c r="B57" s="151"/>
      <c r="C57" s="152"/>
      <c r="D57" s="146" t="s">
        <v>69</v>
      </c>
      <c r="E57" s="153"/>
      <c r="F57" s="154"/>
      <c r="G57" s="1"/>
    </row>
    <row r="58" spans="1:7" ht="40" x14ac:dyDescent="0.15">
      <c r="A58" s="72"/>
      <c r="B58" s="15" t="s">
        <v>46</v>
      </c>
      <c r="C58" s="20"/>
      <c r="D58" s="160">
        <f>D19/D43</f>
        <v>285.71428571428572</v>
      </c>
      <c r="E58" s="43"/>
      <c r="F58" s="77" t="s">
        <v>51</v>
      </c>
      <c r="G58" s="78"/>
    </row>
    <row r="59" spans="1:7" ht="12" customHeight="1" x14ac:dyDescent="0.15">
      <c r="A59" s="2"/>
      <c r="B59" s="80"/>
      <c r="C59" s="20"/>
      <c r="D59" s="61"/>
      <c r="E59" s="8"/>
      <c r="F59" s="81"/>
      <c r="G59" s="1"/>
    </row>
    <row r="60" spans="1:7" ht="40" x14ac:dyDescent="0.15">
      <c r="A60" s="72"/>
      <c r="B60" s="15" t="s">
        <v>52</v>
      </c>
      <c r="C60" s="20"/>
      <c r="D60" s="160">
        <f>D19/D45</f>
        <v>44.444444444444443</v>
      </c>
      <c r="E60" s="43"/>
      <c r="F60" s="77" t="s">
        <v>53</v>
      </c>
      <c r="G60" s="78"/>
    </row>
    <row r="61" spans="1:7" ht="12" customHeight="1" x14ac:dyDescent="0.15">
      <c r="A61" s="2"/>
      <c r="B61" s="80"/>
      <c r="C61" s="20"/>
      <c r="D61" s="22"/>
      <c r="E61" s="69"/>
      <c r="F61" s="83"/>
      <c r="G61" s="1"/>
    </row>
    <row r="62" spans="1:7" ht="40.5" customHeight="1" x14ac:dyDescent="0.15">
      <c r="A62" s="2"/>
      <c r="B62" s="15" t="s">
        <v>54</v>
      </c>
      <c r="C62" s="20"/>
      <c r="D62" s="160">
        <f>D19/D47</f>
        <v>222.22222222222223</v>
      </c>
      <c r="E62" s="18"/>
      <c r="F62" s="63" t="s">
        <v>56</v>
      </c>
      <c r="G62" s="1"/>
    </row>
    <row r="63" spans="1:7" ht="10.5" customHeight="1" x14ac:dyDescent="0.15">
      <c r="A63" s="2"/>
      <c r="B63" s="15"/>
      <c r="C63" s="20"/>
      <c r="D63" s="22"/>
      <c r="E63" s="18"/>
      <c r="F63" s="19"/>
      <c r="G63" s="1"/>
    </row>
    <row r="64" spans="1:7" ht="41.25" customHeight="1" x14ac:dyDescent="0.15">
      <c r="A64" s="2"/>
      <c r="B64" s="15" t="s">
        <v>57</v>
      </c>
      <c r="C64" s="20"/>
      <c r="D64" s="160">
        <f>D19/D49</f>
        <v>2000</v>
      </c>
      <c r="E64" s="18"/>
      <c r="F64" s="63" t="s">
        <v>58</v>
      </c>
      <c r="G64" s="1"/>
    </row>
    <row r="65" spans="1:7" ht="11.25" customHeight="1" x14ac:dyDescent="0.15">
      <c r="A65" s="2"/>
      <c r="B65" s="15"/>
      <c r="C65" s="20"/>
      <c r="D65" s="8"/>
      <c r="E65" s="18"/>
      <c r="F65" s="19"/>
      <c r="G65" s="1"/>
    </row>
    <row r="66" spans="1:7" ht="41.25" customHeight="1" x14ac:dyDescent="0.15">
      <c r="A66" s="2"/>
      <c r="B66" s="15" t="s">
        <v>59</v>
      </c>
      <c r="C66" s="20"/>
      <c r="D66" s="160">
        <f>D19/D51</f>
        <v>10000</v>
      </c>
      <c r="E66" s="18"/>
      <c r="F66" s="63" t="s">
        <v>60</v>
      </c>
      <c r="G66" s="1"/>
    </row>
    <row r="67" spans="1:7" ht="13" x14ac:dyDescent="0.15">
      <c r="A67" s="86"/>
      <c r="B67" s="87"/>
      <c r="C67" s="87"/>
      <c r="D67" s="87"/>
      <c r="E67" s="87"/>
      <c r="F67" s="88"/>
      <c r="G67" s="28"/>
    </row>
    <row r="68" spans="1:7" ht="13" x14ac:dyDescent="0.15">
      <c r="A68" s="1"/>
      <c r="B68" s="1"/>
      <c r="C68" s="1"/>
      <c r="D68" s="8"/>
      <c r="E68" s="1"/>
      <c r="F68" s="38"/>
      <c r="G68" s="1"/>
    </row>
  </sheetData>
  <sheetProtection password="D7BA" sheet="1" objects="1" scenarios="1" formatCells="0" formatColumns="0" formatRows="0" insertColumns="0" insertRows="0" selectLockedCells="1"/>
  <mergeCells count="3">
    <mergeCell ref="A1:B3"/>
    <mergeCell ref="C1:G3"/>
    <mergeCell ref="B4: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100"/>
  <sheetViews>
    <sheetView showGridLines="0" showRowColHeaders="0" zoomScale="150" zoomScaleNormal="150" zoomScalePageLayoutView="150" workbookViewId="0">
      <pane ySplit="6" topLeftCell="A7" activePane="bottomLeft" state="frozen"/>
      <selection pane="bottomLeft" activeCell="I8" sqref="I8"/>
    </sheetView>
  </sheetViews>
  <sheetFormatPr baseColWidth="10" defaultColWidth="14.5" defaultRowHeight="15.75" customHeight="1" x14ac:dyDescent="0.15"/>
  <cols>
    <col min="1" max="1" width="4.5" customWidth="1"/>
    <col min="2" max="2" width="30.5" customWidth="1"/>
    <col min="3" max="3" width="2.1640625" customWidth="1"/>
    <col min="4" max="4" width="17.6640625" customWidth="1"/>
    <col min="5" max="6" width="2.1640625" customWidth="1"/>
    <col min="7" max="7" width="12" bestFit="1" customWidth="1"/>
    <col min="8" max="8" width="2.33203125" customWidth="1"/>
    <col min="9" max="9" width="11.1640625" customWidth="1"/>
    <col min="10" max="10" width="2.5" customWidth="1"/>
    <col min="11" max="11" width="12" customWidth="1"/>
    <col min="12" max="12" width="2.5" customWidth="1"/>
    <col min="13" max="13" width="11.6640625" customWidth="1"/>
    <col min="14" max="14" width="2.5" customWidth="1"/>
    <col min="15" max="15" width="13.33203125" bestFit="1" customWidth="1"/>
    <col min="16" max="16" width="2.1640625" customWidth="1"/>
    <col min="17" max="17" width="12.1640625" customWidth="1"/>
    <col min="18" max="19" width="2.6640625" customWidth="1"/>
    <col min="20" max="20" width="15" customWidth="1"/>
    <col min="21" max="21" width="2.6640625" customWidth="1"/>
    <col min="22" max="22" width="15.1640625" customWidth="1"/>
    <col min="23" max="23" width="1.5" customWidth="1"/>
    <col min="24" max="24" width="59.5" customWidth="1"/>
  </cols>
  <sheetData>
    <row r="1" spans="1:24" ht="49" x14ac:dyDescent="0.15">
      <c r="A1" s="137" t="e">
        <f ca="1">Image("http://reivault.com/wp-content/uploads/2017/06/REIInvent-WhiteLogoTransparent.png")</f>
        <v>#NAME?</v>
      </c>
      <c r="B1" s="138"/>
      <c r="C1" s="162"/>
      <c r="D1" s="162"/>
      <c r="E1" s="162"/>
      <c r="F1" s="163" t="s">
        <v>5</v>
      </c>
      <c r="G1" s="164"/>
      <c r="H1" s="164"/>
      <c r="I1" s="164"/>
      <c r="J1" s="164"/>
      <c r="K1" s="164"/>
      <c r="L1" s="164"/>
      <c r="M1" s="164"/>
      <c r="N1" s="164"/>
      <c r="O1" s="164"/>
      <c r="P1" s="164"/>
      <c r="Q1" s="164"/>
      <c r="R1" s="164"/>
      <c r="S1" s="164"/>
      <c r="T1" s="165"/>
      <c r="U1" s="165"/>
      <c r="V1" s="165"/>
      <c r="W1" s="162"/>
      <c r="X1" s="162"/>
    </row>
    <row r="2" spans="1:24" ht="25" customHeight="1" x14ac:dyDescent="0.15">
      <c r="A2" s="138"/>
      <c r="B2" s="138"/>
      <c r="C2" s="162"/>
      <c r="D2" s="162"/>
      <c r="E2" s="162"/>
      <c r="F2" s="164"/>
      <c r="G2" s="164"/>
      <c r="H2" s="164"/>
      <c r="I2" s="164"/>
      <c r="J2" s="164"/>
      <c r="K2" s="164"/>
      <c r="L2" s="164"/>
      <c r="M2" s="164"/>
      <c r="N2" s="164"/>
      <c r="O2" s="164"/>
      <c r="P2" s="164"/>
      <c r="Q2" s="164"/>
      <c r="R2" s="164"/>
      <c r="S2" s="164"/>
      <c r="T2" s="165"/>
      <c r="U2" s="165"/>
      <c r="V2" s="165"/>
      <c r="W2" s="162"/>
      <c r="X2" s="162"/>
    </row>
    <row r="3" spans="1:24" ht="9.75" customHeight="1" x14ac:dyDescent="0.25">
      <c r="A3" s="27"/>
      <c r="B3" s="29"/>
      <c r="C3" s="1"/>
      <c r="D3" s="1"/>
      <c r="E3" s="1"/>
      <c r="F3" s="1"/>
      <c r="G3" s="40"/>
      <c r="H3" s="40"/>
      <c r="I3" s="33"/>
      <c r="J3" s="33"/>
      <c r="K3" s="33"/>
      <c r="L3" s="38"/>
      <c r="M3" s="38"/>
      <c r="N3" s="38"/>
      <c r="O3" s="38"/>
      <c r="P3" s="38"/>
      <c r="Q3" s="38"/>
      <c r="R3" s="1"/>
      <c r="S3" s="4"/>
      <c r="T3" s="106"/>
      <c r="U3" s="106"/>
      <c r="V3" s="38"/>
      <c r="W3" s="1"/>
      <c r="X3" s="1"/>
    </row>
    <row r="4" spans="1:24" ht="16" customHeight="1" x14ac:dyDescent="0.25">
      <c r="A4" s="27"/>
      <c r="B4" s="29"/>
      <c r="C4" s="1"/>
      <c r="D4" s="1"/>
      <c r="E4" s="1"/>
      <c r="F4" s="1"/>
      <c r="G4" s="136" t="s">
        <v>8</v>
      </c>
      <c r="H4" s="133"/>
      <c r="I4" s="133"/>
      <c r="K4" s="40" t="s">
        <v>10</v>
      </c>
      <c r="L4" s="38"/>
      <c r="M4" s="136" t="s">
        <v>11</v>
      </c>
      <c r="N4" s="133"/>
      <c r="O4" s="133"/>
      <c r="P4" s="133"/>
      <c r="Q4" s="133"/>
      <c r="R4" s="1"/>
      <c r="S4" s="5"/>
      <c r="T4" s="106"/>
      <c r="U4" s="106"/>
      <c r="W4" s="1"/>
      <c r="X4" s="1"/>
    </row>
    <row r="5" spans="1:24" ht="25" x14ac:dyDescent="0.25">
      <c r="A5" s="91"/>
      <c r="B5" s="109" t="s">
        <v>5</v>
      </c>
      <c r="C5" s="2"/>
      <c r="D5" s="2"/>
      <c r="E5" s="2"/>
      <c r="F5" s="2"/>
      <c r="G5" s="171" t="s">
        <v>91</v>
      </c>
      <c r="H5" s="172"/>
      <c r="I5" s="173"/>
      <c r="J5" s="48"/>
      <c r="K5" s="174">
        <v>2020</v>
      </c>
      <c r="L5" s="51"/>
      <c r="M5" s="175">
        <v>43892</v>
      </c>
      <c r="N5" s="172"/>
      <c r="O5" s="172"/>
      <c r="P5" s="172"/>
      <c r="Q5" s="173"/>
      <c r="R5" s="1"/>
      <c r="S5" s="5"/>
      <c r="T5" s="106"/>
      <c r="U5" s="106"/>
      <c r="W5" s="1"/>
      <c r="X5" s="1"/>
    </row>
    <row r="6" spans="1:24" ht="52" customHeight="1" x14ac:dyDescent="0.15">
      <c r="A6" s="91"/>
      <c r="B6" s="113" t="s">
        <v>15</v>
      </c>
      <c r="C6" s="54"/>
      <c r="D6" s="112" t="s">
        <v>18</v>
      </c>
      <c r="E6" s="55"/>
      <c r="F6" s="56"/>
      <c r="G6" s="110" t="s">
        <v>20</v>
      </c>
      <c r="H6" s="57"/>
      <c r="I6" s="110" t="s">
        <v>21</v>
      </c>
      <c r="J6" s="58"/>
      <c r="K6" s="110" t="s">
        <v>22</v>
      </c>
      <c r="L6" s="59"/>
      <c r="M6" s="110" t="s">
        <v>24</v>
      </c>
      <c r="N6" s="58"/>
      <c r="O6" s="110" t="s">
        <v>25</v>
      </c>
      <c r="P6" s="57"/>
      <c r="Q6" s="110" t="s">
        <v>26</v>
      </c>
      <c r="R6" s="1"/>
      <c r="S6" s="7"/>
      <c r="T6" s="110" t="s">
        <v>85</v>
      </c>
      <c r="U6" s="106"/>
      <c r="V6" s="111" t="s">
        <v>86</v>
      </c>
      <c r="W6" s="1"/>
      <c r="X6" s="6" t="s">
        <v>27</v>
      </c>
    </row>
    <row r="7" spans="1:24" ht="10.5" customHeight="1" thickBot="1" x14ac:dyDescent="0.2">
      <c r="A7" s="71"/>
      <c r="B7" s="62"/>
      <c r="C7" s="64"/>
      <c r="D7" s="1"/>
      <c r="E7" s="1"/>
      <c r="F7" s="66"/>
      <c r="G7" s="68"/>
      <c r="H7" s="69"/>
      <c r="I7" s="68"/>
      <c r="J7" s="1"/>
      <c r="L7" s="69"/>
      <c r="M7" s="68"/>
      <c r="N7" s="1"/>
      <c r="O7" s="68"/>
      <c r="P7" s="69"/>
      <c r="Q7" s="68"/>
      <c r="R7" s="1"/>
      <c r="S7" s="7"/>
      <c r="T7" s="68"/>
      <c r="U7" s="106"/>
      <c r="V7" s="68"/>
      <c r="W7" s="1"/>
      <c r="X7" s="1"/>
    </row>
    <row r="8" spans="1:24" ht="29.25" customHeight="1" thickTop="1" thickBot="1" x14ac:dyDescent="0.2">
      <c r="A8" s="71">
        <v>1</v>
      </c>
      <c r="B8" s="73" t="s">
        <v>34</v>
      </c>
      <c r="C8" s="74"/>
      <c r="D8" s="114" t="s">
        <v>1</v>
      </c>
      <c r="E8" s="75"/>
      <c r="F8" s="76"/>
      <c r="G8" s="166">
        <f>IF(K8="","",(ROUND(K8*12/50,0)))</f>
        <v>42</v>
      </c>
      <c r="H8" s="92"/>
      <c r="I8" s="116"/>
      <c r="J8" s="1"/>
      <c r="K8" s="166">
        <f>IF(T8&lt;&gt;"",(ROUND(T8,0)),   IF(V8="","",    (ROUND(V8,0)))              )</f>
        <v>175</v>
      </c>
      <c r="L8" s="79"/>
      <c r="M8" s="117"/>
      <c r="N8" s="1"/>
      <c r="O8" s="166">
        <f>IF(G8="","",(ROUND(K8*3,0)))</f>
        <v>525</v>
      </c>
      <c r="P8" s="92"/>
      <c r="Q8" s="116"/>
      <c r="R8" s="1"/>
      <c r="S8" s="7"/>
      <c r="T8" s="176"/>
      <c r="U8" s="106"/>
      <c r="V8" s="168">
        <f>'1. Scorecard Calculator'!D43</f>
        <v>175</v>
      </c>
      <c r="W8" s="1"/>
      <c r="X8" s="82" t="s">
        <v>87</v>
      </c>
    </row>
    <row r="9" spans="1:24" ht="9" customHeight="1" thickTop="1" thickBot="1" x14ac:dyDescent="0.2">
      <c r="A9" s="71"/>
      <c r="B9" s="73"/>
      <c r="C9" s="74"/>
      <c r="D9" s="75"/>
      <c r="E9" s="75"/>
      <c r="F9" s="76"/>
      <c r="G9" s="17"/>
      <c r="H9" s="92"/>
      <c r="I9" s="84"/>
      <c r="J9" s="1"/>
      <c r="K9" s="17"/>
      <c r="L9" s="92"/>
      <c r="M9" s="84"/>
      <c r="N9" s="1"/>
      <c r="O9" s="17"/>
      <c r="P9" s="92"/>
      <c r="Q9" s="84"/>
      <c r="R9" s="1"/>
      <c r="S9" s="7"/>
      <c r="T9" s="177"/>
      <c r="U9" s="107"/>
      <c r="V9" s="84"/>
      <c r="W9" s="85"/>
      <c r="X9" s="85"/>
    </row>
    <row r="10" spans="1:24" ht="32.25" customHeight="1" thickTop="1" thickBot="1" x14ac:dyDescent="0.2">
      <c r="A10" s="71">
        <v>2</v>
      </c>
      <c r="B10" s="73" t="s">
        <v>41</v>
      </c>
      <c r="C10" s="74"/>
      <c r="D10" s="114" t="s">
        <v>90</v>
      </c>
      <c r="E10" s="75"/>
      <c r="F10" s="76"/>
      <c r="G10" s="166">
        <f>IF(K10="","",(ROUND(K10*12/50,0)))</f>
        <v>270</v>
      </c>
      <c r="H10" s="92"/>
      <c r="I10" s="116"/>
      <c r="J10" s="1"/>
      <c r="K10" s="166">
        <f>IF(T10&lt;&gt;"",(ROUND(T10,0)),   IF(V10="","",    (ROUND(V10,0)))              )</f>
        <v>1125</v>
      </c>
      <c r="L10" s="92"/>
      <c r="M10" s="116"/>
      <c r="N10" s="1"/>
      <c r="O10" s="166">
        <f>IF(G10="","",(ROUND(K10*3,0)))</f>
        <v>3375</v>
      </c>
      <c r="P10" s="92"/>
      <c r="Q10" s="116"/>
      <c r="R10" s="1"/>
      <c r="S10" s="7"/>
      <c r="T10" s="176"/>
      <c r="U10" s="106"/>
      <c r="V10" s="168">
        <f>'1. Scorecard Calculator'!D45</f>
        <v>1125</v>
      </c>
      <c r="W10" s="82"/>
      <c r="X10" s="82" t="s">
        <v>45</v>
      </c>
    </row>
    <row r="11" spans="1:24" ht="9.75" customHeight="1" thickTop="1" thickBot="1" x14ac:dyDescent="0.2">
      <c r="A11" s="71"/>
      <c r="B11" s="73"/>
      <c r="C11" s="74"/>
      <c r="D11" s="75"/>
      <c r="E11" s="75"/>
      <c r="F11" s="76"/>
      <c r="G11" s="22"/>
      <c r="H11" s="92"/>
      <c r="I11" s="84"/>
      <c r="J11" s="1"/>
      <c r="K11" s="22"/>
      <c r="L11" s="92"/>
      <c r="M11" s="84"/>
      <c r="N11" s="1"/>
      <c r="O11" s="17"/>
      <c r="P11" s="92"/>
      <c r="Q11" s="84"/>
      <c r="R11" s="1"/>
      <c r="S11" s="7"/>
      <c r="T11" s="178"/>
      <c r="U11" s="107"/>
      <c r="V11" s="84"/>
      <c r="W11" s="85"/>
      <c r="X11" s="85"/>
    </row>
    <row r="12" spans="1:24" ht="32.25" customHeight="1" thickTop="1" thickBot="1" x14ac:dyDescent="0.2">
      <c r="A12" s="71">
        <v>3</v>
      </c>
      <c r="B12" s="73" t="s">
        <v>47</v>
      </c>
      <c r="C12" s="74"/>
      <c r="D12" s="114" t="s">
        <v>90</v>
      </c>
      <c r="E12" s="75"/>
      <c r="F12" s="76"/>
      <c r="G12" s="166">
        <f>IF(K12="","",(ROUND(K12*12/50,0)))</f>
        <v>54</v>
      </c>
      <c r="H12" s="92"/>
      <c r="I12" s="116"/>
      <c r="J12" s="1"/>
      <c r="K12" s="166">
        <f>IF(T12&lt;&gt;"",(ROUND(T12,0)),   IF(V12="","",    (ROUND(V12,0)))              )</f>
        <v>225</v>
      </c>
      <c r="L12" s="92"/>
      <c r="M12" s="116"/>
      <c r="N12" s="1"/>
      <c r="O12" s="166">
        <f>IF(G12="","",(ROUND(K12*3,0)))</f>
        <v>675</v>
      </c>
      <c r="P12" s="92"/>
      <c r="Q12" s="116"/>
      <c r="R12" s="1"/>
      <c r="S12" s="7"/>
      <c r="T12" s="176"/>
      <c r="U12" s="106"/>
      <c r="V12" s="168">
        <f>'1. Scorecard Calculator'!D47</f>
        <v>225</v>
      </c>
      <c r="W12" s="82"/>
      <c r="X12" s="82" t="s">
        <v>45</v>
      </c>
    </row>
    <row r="13" spans="1:24" ht="9.75" customHeight="1" thickTop="1" thickBot="1" x14ac:dyDescent="0.2">
      <c r="A13" s="71"/>
      <c r="B13" s="73"/>
      <c r="C13" s="74"/>
      <c r="D13" s="75"/>
      <c r="E13" s="75"/>
      <c r="F13" s="76"/>
      <c r="G13" s="22"/>
      <c r="H13" s="92"/>
      <c r="I13" s="84"/>
      <c r="J13" s="1"/>
      <c r="K13" s="22"/>
      <c r="L13" s="92"/>
      <c r="M13" s="84"/>
      <c r="N13" s="1"/>
      <c r="O13" s="22"/>
      <c r="P13" s="92"/>
      <c r="Q13" s="84"/>
      <c r="R13" s="1"/>
      <c r="S13" s="7"/>
      <c r="T13" s="178"/>
      <c r="U13" s="107"/>
      <c r="V13" s="84"/>
      <c r="W13" s="85"/>
      <c r="X13" s="85"/>
    </row>
    <row r="14" spans="1:24" ht="33" customHeight="1" thickTop="1" thickBot="1" x14ac:dyDescent="0.2">
      <c r="A14" s="71">
        <v>4</v>
      </c>
      <c r="B14" s="73" t="s">
        <v>48</v>
      </c>
      <c r="C14" s="74"/>
      <c r="D14" s="114" t="s">
        <v>90</v>
      </c>
      <c r="E14" s="75"/>
      <c r="F14" s="76"/>
      <c r="G14" s="166">
        <f>IF(K14="","",(ROUND(K14*12/50,0)))</f>
        <v>6</v>
      </c>
      <c r="H14" s="92"/>
      <c r="I14" s="116"/>
      <c r="J14" s="1"/>
      <c r="K14" s="166">
        <f>IF(T14&lt;&gt;"",(ROUND(T14,0)),   IF(V14="","",    (ROUND(V14,0)))              )</f>
        <v>25</v>
      </c>
      <c r="L14" s="92"/>
      <c r="M14" s="116"/>
      <c r="N14" s="1"/>
      <c r="O14" s="166">
        <f>IF(G14="","",(ROUND(K14*3,0)))</f>
        <v>75</v>
      </c>
      <c r="P14" s="92"/>
      <c r="Q14" s="116"/>
      <c r="R14" s="1"/>
      <c r="S14" s="7"/>
      <c r="T14" s="176"/>
      <c r="U14" s="106"/>
      <c r="V14" s="168">
        <f>'1. Scorecard Calculator'!D49</f>
        <v>25</v>
      </c>
      <c r="W14" s="82"/>
      <c r="X14" s="82" t="s">
        <v>49</v>
      </c>
    </row>
    <row r="15" spans="1:24" ht="11.25" customHeight="1" thickTop="1" thickBot="1" x14ac:dyDescent="0.2">
      <c r="A15" s="71"/>
      <c r="B15" s="73"/>
      <c r="C15" s="74"/>
      <c r="D15" s="75"/>
      <c r="E15" s="75"/>
      <c r="F15" s="76"/>
      <c r="G15" s="22"/>
      <c r="H15" s="92"/>
      <c r="I15" s="84"/>
      <c r="J15" s="1"/>
      <c r="K15" s="22"/>
      <c r="L15" s="92"/>
      <c r="M15" s="84"/>
      <c r="N15" s="1"/>
      <c r="O15" s="22"/>
      <c r="P15" s="92"/>
      <c r="Q15" s="84"/>
      <c r="R15" s="1"/>
      <c r="S15" s="4"/>
      <c r="T15" s="178"/>
      <c r="U15" s="108"/>
      <c r="V15" s="84"/>
      <c r="W15" s="85"/>
      <c r="X15" s="85"/>
    </row>
    <row r="16" spans="1:24" ht="33" customHeight="1" thickTop="1" thickBot="1" x14ac:dyDescent="0.2">
      <c r="A16" s="71">
        <v>5</v>
      </c>
      <c r="B16" s="73" t="s">
        <v>50</v>
      </c>
      <c r="C16" s="74"/>
      <c r="D16" s="114" t="s">
        <v>74</v>
      </c>
      <c r="E16" s="75"/>
      <c r="F16" s="76"/>
      <c r="G16" s="166">
        <f>IF(K16="","",(ROUND(K16*12/50,0)))</f>
        <v>6</v>
      </c>
      <c r="H16" s="92"/>
      <c r="I16" s="116"/>
      <c r="J16" s="1"/>
      <c r="K16" s="166">
        <f>IF(T16&lt;&gt;"",(ROUND(T16,0)),   IF(V16="","",    (ROUND(V16,0)))              )</f>
        <v>25</v>
      </c>
      <c r="L16" s="92"/>
      <c r="M16" s="116"/>
      <c r="N16" s="1"/>
      <c r="O16" s="166">
        <f>IF(G16="","",(ROUND(K16*3,0)))</f>
        <v>75</v>
      </c>
      <c r="P16" s="92"/>
      <c r="Q16" s="116"/>
      <c r="R16" s="1"/>
      <c r="S16" s="7"/>
      <c r="T16" s="176"/>
      <c r="U16" s="106"/>
      <c r="V16" s="168">
        <f>'1. Scorecard Calculator'!D49</f>
        <v>25</v>
      </c>
      <c r="W16" s="82"/>
      <c r="X16" s="82" t="s">
        <v>49</v>
      </c>
    </row>
    <row r="17" spans="1:24" ht="11.25" customHeight="1" thickTop="1" thickBot="1" x14ac:dyDescent="0.2">
      <c r="A17" s="71"/>
      <c r="B17" s="73"/>
      <c r="C17" s="74"/>
      <c r="D17" s="75"/>
      <c r="E17" s="75"/>
      <c r="F17" s="76"/>
      <c r="G17" s="22"/>
      <c r="H17" s="92"/>
      <c r="I17" s="84"/>
      <c r="J17" s="1"/>
      <c r="K17" s="22"/>
      <c r="L17" s="92"/>
      <c r="M17" s="84"/>
      <c r="N17" s="1"/>
      <c r="O17" s="17"/>
      <c r="P17" s="92"/>
      <c r="Q17" s="84"/>
      <c r="R17" s="1"/>
      <c r="S17" s="4"/>
      <c r="T17" s="178"/>
      <c r="U17" s="108"/>
      <c r="V17" s="84"/>
      <c r="W17" s="85"/>
      <c r="X17" s="85"/>
    </row>
    <row r="18" spans="1:24" ht="33" customHeight="1" thickTop="1" thickBot="1" x14ac:dyDescent="0.2">
      <c r="A18" s="71">
        <v>6</v>
      </c>
      <c r="B18" s="73" t="s">
        <v>55</v>
      </c>
      <c r="C18" s="74"/>
      <c r="D18" s="114" t="s">
        <v>74</v>
      </c>
      <c r="E18" s="75"/>
      <c r="F18" s="76"/>
      <c r="G18" s="166">
        <f>IF(K18="","",(ROUND(K18*12/50,0)))</f>
        <v>6</v>
      </c>
      <c r="H18" s="92"/>
      <c r="I18" s="116"/>
      <c r="J18" s="1"/>
      <c r="K18" s="166">
        <f>IF(T18&lt;&gt;"",(ROUND(T18,0)),   IF(V18="","",    (ROUND(V18,0)))              )</f>
        <v>25</v>
      </c>
      <c r="L18" s="92"/>
      <c r="M18" s="116"/>
      <c r="N18" s="1"/>
      <c r="O18" s="166">
        <f>IF(G18="","",(ROUND(K18*3,0)))</f>
        <v>75</v>
      </c>
      <c r="P18" s="92"/>
      <c r="Q18" s="116"/>
      <c r="R18" s="1"/>
      <c r="S18" s="7"/>
      <c r="T18" s="176"/>
      <c r="U18" s="106"/>
      <c r="V18" s="168">
        <f>'1. Scorecard Calculator'!D49</f>
        <v>25</v>
      </c>
      <c r="W18" s="82"/>
      <c r="X18" s="82" t="s">
        <v>49</v>
      </c>
    </row>
    <row r="19" spans="1:24" ht="11.25" customHeight="1" thickTop="1" thickBot="1" x14ac:dyDescent="0.2">
      <c r="A19" s="71"/>
      <c r="B19" s="73"/>
      <c r="C19" s="74"/>
      <c r="D19" s="75"/>
      <c r="E19" s="75"/>
      <c r="F19" s="76"/>
      <c r="G19" s="22"/>
      <c r="H19" s="92"/>
      <c r="I19" s="84"/>
      <c r="J19" s="1"/>
      <c r="K19" s="22"/>
      <c r="L19" s="92"/>
      <c r="M19" s="84"/>
      <c r="N19" s="1"/>
      <c r="O19" s="17"/>
      <c r="P19" s="92"/>
      <c r="Q19" s="84"/>
      <c r="R19" s="1"/>
      <c r="S19" s="4"/>
      <c r="T19" s="178"/>
      <c r="U19" s="108"/>
      <c r="V19" s="84"/>
      <c r="W19" s="85"/>
      <c r="X19" s="85"/>
    </row>
    <row r="20" spans="1:24" ht="33" customHeight="1" thickTop="1" thickBot="1" x14ac:dyDescent="0.2">
      <c r="A20" s="71">
        <v>7</v>
      </c>
      <c r="B20" s="73" t="s">
        <v>61</v>
      </c>
      <c r="C20" s="74"/>
      <c r="D20" s="114" t="s">
        <v>74</v>
      </c>
      <c r="E20" s="75"/>
      <c r="F20" s="76"/>
      <c r="G20" s="166">
        <f>IF(K20="","",(ROUND(K20*12/50,0)))</f>
        <v>1</v>
      </c>
      <c r="H20" s="92"/>
      <c r="I20" s="116"/>
      <c r="J20" s="1"/>
      <c r="K20" s="166">
        <f>IF(T20&lt;&gt;"",(ROUND(T20,0)),   IF(V20="","",    (ROUND(V20,0)))              )</f>
        <v>5</v>
      </c>
      <c r="L20" s="92"/>
      <c r="M20" s="116"/>
      <c r="N20" s="1"/>
      <c r="O20" s="166">
        <f>IF(G20="","",(ROUND(K20*3,0)))</f>
        <v>15</v>
      </c>
      <c r="P20" s="92"/>
      <c r="Q20" s="116"/>
      <c r="R20" s="1"/>
      <c r="S20" s="5"/>
      <c r="T20" s="176"/>
      <c r="U20" s="106"/>
      <c r="V20" s="168">
        <f>'1. Scorecard Calculator'!D51</f>
        <v>5</v>
      </c>
      <c r="W20" s="85"/>
      <c r="X20" s="82" t="s">
        <v>62</v>
      </c>
    </row>
    <row r="21" spans="1:24" ht="12" customHeight="1" thickTop="1" thickBot="1" x14ac:dyDescent="0.2">
      <c r="A21" s="71"/>
      <c r="B21" s="73"/>
      <c r="C21" s="74"/>
      <c r="D21" s="75"/>
      <c r="E21" s="75"/>
      <c r="F21" s="76"/>
      <c r="G21" s="22"/>
      <c r="H21" s="92"/>
      <c r="I21" s="84"/>
      <c r="J21" s="1"/>
      <c r="K21" s="22"/>
      <c r="L21" s="92"/>
      <c r="M21" s="84"/>
      <c r="N21" s="1"/>
      <c r="O21" s="22"/>
      <c r="P21" s="92"/>
      <c r="Q21" s="84"/>
      <c r="R21" s="1"/>
      <c r="S21" s="7"/>
      <c r="T21" s="178"/>
      <c r="U21" s="107"/>
      <c r="V21" s="84"/>
      <c r="W21" s="85"/>
      <c r="X21" s="85"/>
    </row>
    <row r="22" spans="1:24" ht="32.25" customHeight="1" thickTop="1" thickBot="1" x14ac:dyDescent="0.2">
      <c r="A22" s="71">
        <v>8</v>
      </c>
      <c r="B22" s="73" t="s">
        <v>63</v>
      </c>
      <c r="C22" s="74"/>
      <c r="D22" s="114" t="s">
        <v>74</v>
      </c>
      <c r="E22" s="75"/>
      <c r="F22" s="76"/>
      <c r="G22" s="166">
        <f>IF(K22="","",(ROUND(K22*12/50,0)))</f>
        <v>1</v>
      </c>
      <c r="H22" s="92"/>
      <c r="I22" s="116"/>
      <c r="J22" s="1"/>
      <c r="K22" s="166">
        <f>IF(T22&lt;&gt;"",(ROUND(T22,0)),   IF(V22="","",    (ROUND(V22,0)))              )</f>
        <v>3</v>
      </c>
      <c r="L22" s="92"/>
      <c r="M22" s="116"/>
      <c r="N22" s="1"/>
      <c r="O22" s="166">
        <f>IF(G22="","",(ROUND(K22*3,0)))</f>
        <v>9</v>
      </c>
      <c r="P22" s="92"/>
      <c r="Q22" s="116"/>
      <c r="R22" s="1"/>
      <c r="S22" s="7"/>
      <c r="T22" s="176"/>
      <c r="U22" s="106"/>
      <c r="V22" s="169">
        <f>'1. Scorecard Calculator'!D17</f>
        <v>3.3333333333333335</v>
      </c>
      <c r="W22" s="85"/>
      <c r="X22" s="85"/>
    </row>
    <row r="23" spans="1:24" ht="10.5" customHeight="1" thickTop="1" thickBot="1" x14ac:dyDescent="0.2">
      <c r="A23" s="71"/>
      <c r="B23" s="73"/>
      <c r="C23" s="74"/>
      <c r="D23" s="75"/>
      <c r="E23" s="75"/>
      <c r="F23" s="76"/>
      <c r="G23" s="22"/>
      <c r="H23" s="92"/>
      <c r="I23" s="84"/>
      <c r="J23" s="1"/>
      <c r="K23" s="22"/>
      <c r="L23" s="92"/>
      <c r="M23" s="84"/>
      <c r="N23" s="1"/>
      <c r="O23" s="22"/>
      <c r="P23" s="92"/>
      <c r="Q23" s="84"/>
      <c r="R23" s="1"/>
      <c r="S23" s="7"/>
      <c r="T23" s="89"/>
      <c r="U23" s="107"/>
      <c r="V23" s="84"/>
      <c r="W23" s="85"/>
      <c r="X23" s="85"/>
    </row>
    <row r="24" spans="1:24" ht="34.5" customHeight="1" thickTop="1" thickBot="1" x14ac:dyDescent="0.2">
      <c r="A24" s="71">
        <v>9</v>
      </c>
      <c r="B24" s="101" t="s">
        <v>73</v>
      </c>
      <c r="C24" s="74"/>
      <c r="D24" s="114" t="s">
        <v>74</v>
      </c>
      <c r="E24" s="75"/>
      <c r="F24" s="76"/>
      <c r="G24" s="167">
        <f>IF(K24="","",(ROUND(K24*12/50,0)))</f>
        <v>12000</v>
      </c>
      <c r="H24" s="92"/>
      <c r="I24" s="116"/>
      <c r="J24" s="1"/>
      <c r="K24" s="167">
        <f>IF(T24&lt;&gt;"",(ROUND(T24,0)),   IF(V24="","",    (ROUND(V24,0)))              )</f>
        <v>50000</v>
      </c>
      <c r="L24" s="79"/>
      <c r="M24" s="161"/>
      <c r="N24" s="1"/>
      <c r="O24" s="167">
        <f>IF(G24="","",(ROUND(K24*3,0)))</f>
        <v>150000</v>
      </c>
      <c r="P24" s="92"/>
      <c r="Q24" s="116"/>
      <c r="R24" s="1"/>
      <c r="S24" s="7"/>
      <c r="T24" s="180"/>
      <c r="U24" s="106"/>
      <c r="V24" s="170">
        <f>'1. Scorecard Calculator'!D19</f>
        <v>50000</v>
      </c>
      <c r="W24" s="85"/>
      <c r="X24" s="85"/>
    </row>
    <row r="25" spans="1:24" ht="11.25" customHeight="1" thickTop="1" thickBot="1" x14ac:dyDescent="0.2">
      <c r="A25" s="71"/>
      <c r="B25" s="73"/>
      <c r="C25" s="74"/>
      <c r="D25" s="75"/>
      <c r="E25" s="75"/>
      <c r="F25" s="76"/>
      <c r="G25" s="40"/>
      <c r="H25" s="92"/>
      <c r="I25" s="84"/>
      <c r="J25" s="1"/>
      <c r="K25" s="40"/>
      <c r="L25" s="92"/>
      <c r="M25" s="84"/>
      <c r="N25" s="1"/>
      <c r="O25" s="40"/>
      <c r="P25" s="92"/>
      <c r="Q25" s="84"/>
      <c r="R25" s="1"/>
      <c r="S25" s="7"/>
      <c r="T25" s="90"/>
      <c r="U25" s="107"/>
      <c r="V25" s="84"/>
      <c r="W25" s="85"/>
      <c r="X25" s="85"/>
    </row>
    <row r="26" spans="1:24" ht="33" customHeight="1" thickTop="1" thickBot="1" x14ac:dyDescent="0.2">
      <c r="A26" s="91">
        <v>10</v>
      </c>
      <c r="B26" s="115" t="s">
        <v>64</v>
      </c>
      <c r="C26" s="74"/>
      <c r="D26" s="114"/>
      <c r="E26" s="75"/>
      <c r="F26" s="76"/>
      <c r="G26" s="166" t="str">
        <f>IF(K26="","",(ROUND(K26*12/48,0)))</f>
        <v/>
      </c>
      <c r="H26" s="92"/>
      <c r="I26" s="116"/>
      <c r="J26" s="1"/>
      <c r="K26" s="166" t="str">
        <f>IF(T26&lt;&gt;"",(ROUND(T26,0)),   IF(V26="","",    (ROUND(V26,0)))              )</f>
        <v/>
      </c>
      <c r="L26" s="79"/>
      <c r="M26" s="116"/>
      <c r="N26" s="1"/>
      <c r="O26" s="166" t="str">
        <f>IF(G26="","",(ROUND(K26*3,0)))</f>
        <v/>
      </c>
      <c r="P26" s="92"/>
      <c r="Q26" s="116"/>
      <c r="R26" s="1"/>
      <c r="S26" s="7"/>
      <c r="T26" s="176"/>
      <c r="U26" s="106"/>
      <c r="V26" s="116"/>
      <c r="W26" s="85"/>
      <c r="X26" s="85"/>
    </row>
    <row r="27" spans="1:24" ht="11.25" customHeight="1" thickTop="1" thickBot="1" x14ac:dyDescent="0.2">
      <c r="A27" s="91"/>
      <c r="B27" s="2"/>
      <c r="C27" s="74"/>
      <c r="D27" s="75"/>
      <c r="E27" s="75"/>
      <c r="F27" s="76"/>
      <c r="G27" s="92"/>
      <c r="H27" s="92"/>
      <c r="I27" s="84"/>
      <c r="J27" s="1"/>
      <c r="K27" s="92"/>
      <c r="L27" s="92"/>
      <c r="M27" s="84"/>
      <c r="N27" s="1"/>
      <c r="O27" s="92"/>
      <c r="P27" s="92"/>
      <c r="Q27" s="84"/>
      <c r="R27" s="1"/>
      <c r="S27" s="7"/>
      <c r="T27" s="179"/>
      <c r="U27" s="107"/>
      <c r="V27" s="84"/>
      <c r="W27" s="85"/>
      <c r="X27" s="85"/>
    </row>
    <row r="28" spans="1:24" ht="29.25" customHeight="1" thickTop="1" thickBot="1" x14ac:dyDescent="0.2">
      <c r="A28" s="91">
        <v>11</v>
      </c>
      <c r="B28" s="115" t="s">
        <v>65</v>
      </c>
      <c r="C28" s="74"/>
      <c r="D28" s="114"/>
      <c r="E28" s="75"/>
      <c r="F28" s="76"/>
      <c r="G28" s="166" t="str">
        <f>IF(K28="","",(ROUND(K28*12/48,0)))</f>
        <v/>
      </c>
      <c r="H28" s="92"/>
      <c r="I28" s="116"/>
      <c r="J28" s="1"/>
      <c r="K28" s="166" t="str">
        <f>IF(T28&lt;&gt;"",(ROUND(T28,0)),   IF(V28="","",    (ROUND(V28,0)))              )</f>
        <v/>
      </c>
      <c r="L28" s="92"/>
      <c r="M28" s="116"/>
      <c r="N28" s="1"/>
      <c r="O28" s="166" t="str">
        <f>IF(G28="","",(ROUND(K28*3,0)))</f>
        <v/>
      </c>
      <c r="P28" s="92"/>
      <c r="Q28" s="116"/>
      <c r="R28" s="1"/>
      <c r="S28" s="7"/>
      <c r="T28" s="176"/>
      <c r="U28" s="106"/>
      <c r="V28" s="116"/>
      <c r="W28" s="85"/>
      <c r="X28" s="85"/>
    </row>
    <row r="29" spans="1:24" ht="9.75" customHeight="1" thickTop="1" thickBot="1" x14ac:dyDescent="0.2">
      <c r="A29" s="91"/>
      <c r="B29" s="2"/>
      <c r="C29" s="74"/>
      <c r="D29" s="75"/>
      <c r="E29" s="75"/>
      <c r="F29" s="76"/>
      <c r="G29" s="92"/>
      <c r="H29" s="92"/>
      <c r="I29" s="38"/>
      <c r="J29" s="1"/>
      <c r="K29" s="92"/>
      <c r="L29" s="92"/>
      <c r="M29" s="38"/>
      <c r="N29" s="1"/>
      <c r="O29" s="92"/>
      <c r="P29" s="92"/>
      <c r="Q29" s="38"/>
      <c r="R29" s="1"/>
      <c r="S29" s="7"/>
      <c r="T29" s="179"/>
      <c r="U29" s="106"/>
      <c r="V29" s="38"/>
      <c r="W29" s="1"/>
      <c r="X29" s="1"/>
    </row>
    <row r="30" spans="1:24" ht="33" customHeight="1" thickTop="1" thickBot="1" x14ac:dyDescent="0.2">
      <c r="A30" s="91">
        <v>12</v>
      </c>
      <c r="B30" s="115" t="s">
        <v>66</v>
      </c>
      <c r="C30" s="74"/>
      <c r="D30" s="114"/>
      <c r="E30" s="75"/>
      <c r="F30" s="76"/>
      <c r="G30" s="166" t="str">
        <f>IF(K30="","",(ROUND(K30*12/48,0)))</f>
        <v/>
      </c>
      <c r="H30" s="92"/>
      <c r="I30" s="116"/>
      <c r="J30" s="1"/>
      <c r="K30" s="166" t="str">
        <f>IF(T30&lt;&gt;"",(ROUND(T30,0)),   IF(V30="","",    (ROUND(V30,0)))              )</f>
        <v/>
      </c>
      <c r="L30" s="92"/>
      <c r="M30" s="116"/>
      <c r="N30" s="1"/>
      <c r="O30" s="166" t="str">
        <f>IF(G30="","",(ROUND(K30*3,0)))</f>
        <v/>
      </c>
      <c r="P30" s="92"/>
      <c r="Q30" s="116"/>
      <c r="R30" s="1"/>
      <c r="S30" s="7"/>
      <c r="T30" s="176"/>
      <c r="U30" s="106"/>
      <c r="V30" s="116"/>
      <c r="W30" s="1"/>
      <c r="X30" s="1"/>
    </row>
    <row r="31" spans="1:24" ht="11.25" customHeight="1" thickTop="1" thickBot="1" x14ac:dyDescent="0.2">
      <c r="A31" s="91"/>
      <c r="B31" s="2"/>
      <c r="C31" s="74"/>
      <c r="D31" s="75"/>
      <c r="E31" s="75"/>
      <c r="F31" s="76"/>
      <c r="G31" s="92"/>
      <c r="H31" s="92"/>
      <c r="I31" s="84"/>
      <c r="J31" s="1"/>
      <c r="K31" s="92"/>
      <c r="L31" s="92"/>
      <c r="M31" s="84"/>
      <c r="N31" s="1"/>
      <c r="O31" s="92"/>
      <c r="P31" s="92"/>
      <c r="Q31" s="84"/>
      <c r="R31" s="1"/>
      <c r="S31" s="7"/>
      <c r="T31" s="179"/>
      <c r="U31" s="107"/>
      <c r="V31" s="84"/>
      <c r="W31" s="1"/>
      <c r="X31" s="1"/>
    </row>
    <row r="32" spans="1:24" ht="29.25" customHeight="1" thickTop="1" thickBot="1" x14ac:dyDescent="0.2">
      <c r="A32" s="91">
        <v>10</v>
      </c>
      <c r="B32" s="115" t="s">
        <v>67</v>
      </c>
      <c r="C32" s="74"/>
      <c r="D32" s="114"/>
      <c r="E32" s="75"/>
      <c r="F32" s="76"/>
      <c r="G32" s="166" t="str">
        <f>IF(K32="","",(ROUND(K32*12/48,0)))</f>
        <v/>
      </c>
      <c r="H32" s="92"/>
      <c r="I32" s="116"/>
      <c r="J32" s="1"/>
      <c r="K32" s="166" t="str">
        <f>IF(T32&lt;&gt;"",(ROUND(T32,0)),   IF(V32="","",    (ROUND(V32,0)))              )</f>
        <v/>
      </c>
      <c r="L32" s="92"/>
      <c r="M32" s="116"/>
      <c r="N32" s="1"/>
      <c r="O32" s="166" t="str">
        <f>IF(G32="","",(ROUND(K32*3,0)))</f>
        <v/>
      </c>
      <c r="P32" s="92"/>
      <c r="Q32" s="116"/>
      <c r="R32" s="1"/>
      <c r="S32" s="7"/>
      <c r="T32" s="176"/>
      <c r="U32" s="106"/>
      <c r="V32" s="116"/>
      <c r="W32" s="1"/>
      <c r="X32" s="1"/>
    </row>
    <row r="33" spans="1:24" ht="9.75" customHeight="1" thickTop="1" x14ac:dyDescent="0.15">
      <c r="A33" s="91"/>
      <c r="B33" s="3"/>
      <c r="C33" s="3"/>
      <c r="D33" s="3"/>
      <c r="E33" s="3"/>
      <c r="F33" s="3"/>
      <c r="G33" s="92"/>
      <c r="H33" s="92"/>
      <c r="I33" s="38"/>
      <c r="J33" s="1"/>
      <c r="L33" s="92"/>
      <c r="M33" s="38"/>
      <c r="N33" s="1"/>
      <c r="O33" s="92"/>
      <c r="P33" s="92"/>
      <c r="Q33" s="38"/>
      <c r="R33" s="1"/>
      <c r="S33" s="1"/>
      <c r="T33" s="69"/>
      <c r="U33" s="1"/>
      <c r="V33" s="38"/>
      <c r="W33" s="1"/>
      <c r="X33" s="1"/>
    </row>
    <row r="34" spans="1:24" s="124" customFormat="1" ht="33" customHeight="1" x14ac:dyDescent="0.15">
      <c r="A34" s="118"/>
      <c r="B34" s="119"/>
      <c r="C34" s="120"/>
      <c r="D34" s="120"/>
      <c r="E34" s="120"/>
      <c r="F34" s="120"/>
      <c r="G34" s="121"/>
      <c r="H34" s="122"/>
      <c r="I34" s="121"/>
      <c r="J34" s="123"/>
      <c r="K34" s="121"/>
      <c r="L34" s="122"/>
      <c r="M34" s="121"/>
      <c r="N34" s="123"/>
      <c r="O34" s="121"/>
      <c r="P34" s="122"/>
      <c r="Q34" s="121"/>
      <c r="R34" s="123"/>
      <c r="S34" s="123"/>
      <c r="T34" s="123"/>
      <c r="U34" s="123"/>
      <c r="V34" s="121"/>
      <c r="W34" s="123"/>
      <c r="X34" s="123"/>
    </row>
    <row r="35" spans="1:24" s="124" customFormat="1" ht="15.75" customHeight="1" x14ac:dyDescent="0.15"/>
    <row r="36" spans="1:24" s="124" customFormat="1" ht="15.75" customHeight="1" x14ac:dyDescent="0.15"/>
    <row r="37" spans="1:24" s="124" customFormat="1" ht="15.75" customHeight="1" x14ac:dyDescent="0.15"/>
    <row r="38" spans="1:24" s="124" customFormat="1" ht="15.75" customHeight="1" x14ac:dyDescent="0.15"/>
    <row r="39" spans="1:24" s="124" customFormat="1" ht="15.75" customHeight="1" x14ac:dyDescent="0.15"/>
    <row r="40" spans="1:24" s="124" customFormat="1" ht="15.75" customHeight="1" x14ac:dyDescent="0.15"/>
    <row r="41" spans="1:24" s="124" customFormat="1" ht="15.75" customHeight="1" x14ac:dyDescent="0.15"/>
    <row r="42" spans="1:24" s="124" customFormat="1" ht="15.75" customHeight="1" x14ac:dyDescent="0.15"/>
    <row r="43" spans="1:24" s="124" customFormat="1" ht="15.75" customHeight="1" x14ac:dyDescent="0.15"/>
    <row r="44" spans="1:24" s="124" customFormat="1" ht="15.75" customHeight="1" x14ac:dyDescent="0.15"/>
    <row r="45" spans="1:24" s="124" customFormat="1" ht="15.75" customHeight="1" x14ac:dyDescent="0.15"/>
    <row r="46" spans="1:24" s="124" customFormat="1" ht="15.75" customHeight="1" x14ac:dyDescent="0.15"/>
    <row r="47" spans="1:24" s="124" customFormat="1" ht="15.75" customHeight="1" x14ac:dyDescent="0.15"/>
    <row r="48" spans="1:24" s="124" customFormat="1" ht="15.75" customHeight="1" x14ac:dyDescent="0.15"/>
    <row r="49" s="124" customFormat="1" ht="15.75" customHeight="1" x14ac:dyDescent="0.15"/>
    <row r="50" s="124" customFormat="1" ht="15.75" customHeight="1" x14ac:dyDescent="0.15"/>
    <row r="51" s="124" customFormat="1" ht="15.75" customHeight="1" x14ac:dyDescent="0.15"/>
    <row r="52" s="124" customFormat="1" ht="15.75" customHeight="1" x14ac:dyDescent="0.15"/>
    <row r="53" s="124" customFormat="1" ht="15.75" customHeight="1" x14ac:dyDescent="0.15"/>
    <row r="54" s="124" customFormat="1" ht="15.75" customHeight="1" x14ac:dyDescent="0.15"/>
    <row r="55" s="124" customFormat="1" ht="15.75" customHeight="1" x14ac:dyDescent="0.15"/>
    <row r="56" s="124" customFormat="1" ht="15.75" customHeight="1" x14ac:dyDescent="0.15"/>
    <row r="57" s="124" customFormat="1" ht="15.75" customHeight="1" x14ac:dyDescent="0.15"/>
    <row r="58" s="124" customFormat="1" ht="15.75" customHeight="1" x14ac:dyDescent="0.15"/>
    <row r="59" s="124" customFormat="1" ht="15.75" customHeight="1" x14ac:dyDescent="0.15"/>
    <row r="60" s="124" customFormat="1" ht="15.75" customHeight="1" x14ac:dyDescent="0.15"/>
    <row r="61" s="124" customFormat="1" ht="15.75" customHeight="1" x14ac:dyDescent="0.15"/>
    <row r="62" s="124" customFormat="1" ht="15.75" customHeight="1" x14ac:dyDescent="0.15"/>
    <row r="63" s="124" customFormat="1" ht="15.75" customHeight="1" x14ac:dyDescent="0.15"/>
    <row r="64" s="124" customFormat="1" ht="15.75" customHeight="1" x14ac:dyDescent="0.15"/>
    <row r="65" s="124" customFormat="1" ht="15.75" customHeight="1" x14ac:dyDescent="0.15"/>
    <row r="66" s="124" customFormat="1" ht="15.75" customHeight="1" x14ac:dyDescent="0.15"/>
    <row r="67" s="124" customFormat="1" ht="15.75" customHeight="1" x14ac:dyDescent="0.15"/>
    <row r="68" s="124" customFormat="1" ht="15.75" customHeight="1" x14ac:dyDescent="0.15"/>
    <row r="69" s="124" customFormat="1" ht="15.75" customHeight="1" x14ac:dyDescent="0.15"/>
    <row r="70" s="124" customFormat="1" ht="15.75" customHeight="1" x14ac:dyDescent="0.15"/>
    <row r="71" s="124" customFormat="1" ht="15.75" customHeight="1" x14ac:dyDescent="0.15"/>
    <row r="72" s="124" customFormat="1" ht="15.75" customHeight="1" x14ac:dyDescent="0.15"/>
    <row r="73" s="124" customFormat="1" ht="15.75" customHeight="1" x14ac:dyDescent="0.15"/>
    <row r="74" s="124" customFormat="1" ht="15.75" customHeight="1" x14ac:dyDescent="0.15"/>
    <row r="75" s="124" customFormat="1" ht="15.75" customHeight="1" x14ac:dyDescent="0.15"/>
    <row r="76" s="124" customFormat="1" ht="15.75" customHeight="1" x14ac:dyDescent="0.15"/>
    <row r="77" s="124" customFormat="1" ht="15.75" customHeight="1" x14ac:dyDescent="0.15"/>
    <row r="78" s="124" customFormat="1" ht="15.75" customHeight="1" x14ac:dyDescent="0.15"/>
    <row r="79" s="124" customFormat="1" ht="15.75" customHeight="1" x14ac:dyDescent="0.15"/>
    <row r="80" s="124" customFormat="1" ht="15.75" customHeight="1" x14ac:dyDescent="0.15"/>
    <row r="81" s="124" customFormat="1" ht="15.75" customHeight="1" x14ac:dyDescent="0.15"/>
    <row r="82" s="124" customFormat="1" ht="15.75" customHeight="1" x14ac:dyDescent="0.15"/>
    <row r="83" s="124" customFormat="1" ht="15.75" customHeight="1" x14ac:dyDescent="0.15"/>
    <row r="84" s="124" customFormat="1" ht="15.75" customHeight="1" x14ac:dyDescent="0.15"/>
    <row r="85" s="124" customFormat="1" ht="15.75" customHeight="1" x14ac:dyDescent="0.15"/>
    <row r="86" s="124" customFormat="1" ht="15.75" customHeight="1" x14ac:dyDescent="0.15"/>
    <row r="87" s="124" customFormat="1" ht="15.75" customHeight="1" x14ac:dyDescent="0.15"/>
    <row r="88" s="124" customFormat="1" ht="15.75" customHeight="1" x14ac:dyDescent="0.15"/>
    <row r="89" s="124" customFormat="1" ht="15.75" customHeight="1" x14ac:dyDescent="0.15"/>
    <row r="90" s="124" customFormat="1" ht="15.75" customHeight="1" x14ac:dyDescent="0.15"/>
    <row r="91" s="124" customFormat="1" ht="15.75" customHeight="1" x14ac:dyDescent="0.15"/>
    <row r="92" s="124" customFormat="1" ht="15.75" customHeight="1" x14ac:dyDescent="0.15"/>
    <row r="93" s="124" customFormat="1" ht="15.75" customHeight="1" x14ac:dyDescent="0.15"/>
    <row r="94" s="124" customFormat="1" ht="15.75" customHeight="1" x14ac:dyDescent="0.15"/>
    <row r="95" s="124" customFormat="1" ht="15.75" customHeight="1" x14ac:dyDescent="0.15"/>
    <row r="96" s="124" customFormat="1" ht="15.75" customHeight="1" x14ac:dyDescent="0.15"/>
    <row r="97" s="124" customFormat="1" ht="15.75" customHeight="1" x14ac:dyDescent="0.15"/>
    <row r="98" s="124" customFormat="1" ht="15.75" customHeight="1" x14ac:dyDescent="0.15"/>
    <row r="99" s="124" customFormat="1" ht="15.75" customHeight="1" x14ac:dyDescent="0.15"/>
    <row r="100" s="124" customFormat="1" ht="15.75" customHeight="1" x14ac:dyDescent="0.15"/>
  </sheetData>
  <sheetProtection password="D7BA" sheet="1" formatCells="0" formatColumns="0" formatRows="0" insertColumns="0" insertRows="0" selectLockedCells="1"/>
  <mergeCells count="6">
    <mergeCell ref="A1:B2"/>
    <mergeCell ref="F1:S2"/>
    <mergeCell ref="G5:I5"/>
    <mergeCell ref="G4:I4"/>
    <mergeCell ref="M4:Q4"/>
    <mergeCell ref="M5:Q5"/>
  </mergeCells>
  <conditionalFormatting sqref="I8 Q8 I10 Q10 I14 Q14 I16 Q16 I22 Q22 Q24 I26 Q26 I28 Q28 I30 Q30 I32 Q32 I12 I18 I20 Q12 Q18 Q20 I24">
    <cfRule type="cellIs" dxfId="15" priority="4" operator="greaterThanOrEqual">
      <formula>G8*0.9</formula>
    </cfRule>
  </conditionalFormatting>
  <conditionalFormatting sqref="I9">
    <cfRule type="cellIs" dxfId="14" priority="5" operator="greaterThanOrEqual">
      <formula>G8*0.9</formula>
    </cfRule>
  </conditionalFormatting>
  <conditionalFormatting sqref="I8 Q8 I10 Q10 I14 Q14 I16 Q16 I22 Q22 Q24 I26 Q26 I28 Q28 I30 Q30 I32 Q32 I12 I18 I20 Q12 Q18 Q20 I24">
    <cfRule type="cellIs" dxfId="13" priority="6" operator="between">
      <formula>G8*0.6999</formula>
      <formula>G8*0.8999</formula>
    </cfRule>
  </conditionalFormatting>
  <conditionalFormatting sqref="I8 Q8 I10 Q10 I14 Q14 I16 Q16 I22 Q22 Q24 I26 Q26 I28 Q28 I30 Q30 I32 Q32 I12 I18 I20 Q12 Q18 Q20 I24">
    <cfRule type="cellIs" dxfId="12" priority="7" operator="lessThan">
      <formula>G8*0.6998</formula>
    </cfRule>
  </conditionalFormatting>
  <conditionalFormatting sqref="I8 Q8 I10 Q10 I14 Q14 I16 Q16 I22 Q22 Q24 I26 Q26 I28 Q28 I30 Q30 I32 Q32 I12 I18 I20 Q12 Q18 Q20 I24">
    <cfRule type="cellIs" dxfId="11" priority="8" operator="equal">
      <formula>G8</formula>
    </cfRule>
  </conditionalFormatting>
  <conditionalFormatting sqref="V28 V30 V32 V26">
    <cfRule type="cellIs" dxfId="10" priority="9" operator="greaterThanOrEqual">
      <formula>R26*0.9</formula>
    </cfRule>
  </conditionalFormatting>
  <conditionalFormatting sqref="V28 V30 V32 V26">
    <cfRule type="cellIs" dxfId="9" priority="13" operator="between">
      <formula>R26*0.6999</formula>
      <formula>R26*0.8999</formula>
    </cfRule>
  </conditionalFormatting>
  <conditionalFormatting sqref="V28 V30 V32 V26">
    <cfRule type="cellIs" dxfId="8" priority="17" operator="lessThan">
      <formula>R26*0.6998</formula>
    </cfRule>
  </conditionalFormatting>
  <conditionalFormatting sqref="V28 V30 V32 V26">
    <cfRule type="cellIs" dxfId="7" priority="21" operator="equal">
      <formula>R26</formula>
    </cfRule>
  </conditionalFormatting>
  <conditionalFormatting sqref="M8 M10 M14 M16 M22 M24 M26 M28 M30 M32 M12 M18 M20">
    <cfRule type="cellIs" dxfId="6" priority="22" operator="greaterThanOrEqual">
      <formula>T8*0.9</formula>
    </cfRule>
  </conditionalFormatting>
  <conditionalFormatting sqref="M8 M10 M14 M16 M22 M24 M26 M28 M30 M32 M12 M18 M20">
    <cfRule type="cellIs" dxfId="5" priority="32" operator="between">
      <formula>T8*0.6999</formula>
      <formula>T8*0.8999</formula>
    </cfRule>
  </conditionalFormatting>
  <conditionalFormatting sqref="M8 M10 M14 M16 M22 M24 M26 M28 M30 M32 M12 M18 M20">
    <cfRule type="cellIs" dxfId="4" priority="42" operator="lessThan">
      <formula>T8*0.6998</formula>
    </cfRule>
  </conditionalFormatting>
  <conditionalFormatting sqref="M8 M10 M14 M16 M22 M24 M26 M28 M30 M32 M12 M18 M20">
    <cfRule type="cellIs" dxfId="3" priority="52" operator="equal">
      <formula>T8</formula>
    </cfRule>
  </conditionalFormatting>
  <conditionalFormatting sqref="I11">
    <cfRule type="cellIs" dxfId="2" priority="3" operator="greaterThanOrEqual">
      <formula>G10*0.9</formula>
    </cfRule>
  </conditionalFormatting>
  <conditionalFormatting sqref="I17">
    <cfRule type="cellIs" dxfId="1" priority="2" operator="greaterThanOrEqual">
      <formula>G16*0.9</formula>
    </cfRule>
  </conditionalFormatting>
  <conditionalFormatting sqref="I19">
    <cfRule type="cellIs" dxfId="0" priority="1" operator="greaterThanOrEqual">
      <formula>G18*0.9</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G32"/>
  <sheetViews>
    <sheetView showGridLines="0" showRowColHeaders="0" zoomScale="160" zoomScaleNormal="160" zoomScalePageLayoutView="160" workbookViewId="0">
      <pane ySplit="3" topLeftCell="A4" activePane="bottomLeft" state="frozen"/>
      <selection pane="bottomLeft" activeCell="D6" sqref="D6"/>
    </sheetView>
  </sheetViews>
  <sheetFormatPr baseColWidth="10" defaultColWidth="14.5" defaultRowHeight="15.75" customHeight="1" x14ac:dyDescent="0.15"/>
  <cols>
    <col min="1" max="1" width="6" style="127" customWidth="1"/>
    <col min="2" max="2" width="30.5" style="127" customWidth="1"/>
    <col min="3" max="3" width="5.6640625" style="127" customWidth="1"/>
    <col min="4" max="4" width="45.5" style="127" customWidth="1"/>
    <col min="5" max="5" width="3.83203125" style="127" customWidth="1"/>
    <col min="6" max="6" width="52.1640625" style="127" customWidth="1"/>
    <col min="7" max="7" width="5.1640625" style="127" customWidth="1"/>
    <col min="8" max="16384" width="14.5" style="127"/>
  </cols>
  <sheetData>
    <row r="1" spans="1:7" ht="6.75" customHeight="1" x14ac:dyDescent="0.15">
      <c r="A1" s="137" t="e">
        <f ca="1">Image("http://reivault.com/wp-content/uploads/2017/06/REIInvent-WhiteLogoTransparent.png")</f>
        <v>#NAME?</v>
      </c>
      <c r="B1" s="138"/>
      <c r="C1" s="181" t="s">
        <v>92</v>
      </c>
      <c r="D1" s="182"/>
      <c r="E1" s="182"/>
      <c r="F1" s="182"/>
      <c r="G1" s="182"/>
    </row>
    <row r="2" spans="1:7" ht="15.75" customHeight="1" x14ac:dyDescent="0.15">
      <c r="A2" s="138"/>
      <c r="B2" s="138"/>
      <c r="C2" s="182"/>
      <c r="D2" s="182"/>
      <c r="E2" s="182"/>
      <c r="F2" s="182"/>
      <c r="G2" s="182"/>
    </row>
    <row r="3" spans="1:7" ht="40.5" customHeight="1" x14ac:dyDescent="0.15">
      <c r="A3" s="138"/>
      <c r="B3" s="138"/>
      <c r="C3" s="182"/>
      <c r="D3" s="182"/>
      <c r="E3" s="182"/>
      <c r="F3" s="182"/>
      <c r="G3" s="182"/>
    </row>
    <row r="4" spans="1:7" ht="57" customHeight="1" x14ac:dyDescent="0.15">
      <c r="A4" s="3"/>
      <c r="B4" s="134" t="s">
        <v>113</v>
      </c>
      <c r="C4" s="135"/>
      <c r="D4" s="135"/>
      <c r="E4" s="9"/>
      <c r="F4" s="10" t="s">
        <v>0</v>
      </c>
      <c r="G4" s="11"/>
    </row>
    <row r="5" spans="1:7" ht="24.75" customHeight="1" x14ac:dyDescent="0.15">
      <c r="A5" s="129"/>
      <c r="B5" s="186"/>
      <c r="C5" s="187"/>
      <c r="D5" s="146" t="s">
        <v>120</v>
      </c>
      <c r="E5" s="188"/>
      <c r="F5" s="189"/>
      <c r="G5" s="1"/>
    </row>
    <row r="6" spans="1:7" ht="40.5" customHeight="1" x14ac:dyDescent="0.15">
      <c r="A6" s="129"/>
      <c r="B6" s="104" t="s">
        <v>115</v>
      </c>
      <c r="C6" s="12"/>
      <c r="D6" s="94">
        <v>500000</v>
      </c>
      <c r="E6" s="13"/>
      <c r="F6" s="23" t="s">
        <v>114</v>
      </c>
      <c r="G6" s="1"/>
    </row>
    <row r="7" spans="1:7" ht="9" customHeight="1" x14ac:dyDescent="0.15">
      <c r="A7" s="129"/>
      <c r="B7" s="103"/>
      <c r="C7" s="16"/>
      <c r="D7" s="17"/>
      <c r="E7" s="92"/>
      <c r="F7" s="19"/>
      <c r="G7" s="1"/>
    </row>
    <row r="8" spans="1:7" ht="39.75" customHeight="1" x14ac:dyDescent="0.15">
      <c r="A8" s="129"/>
      <c r="B8" s="103" t="s">
        <v>116</v>
      </c>
      <c r="C8" s="20"/>
      <c r="D8" s="95">
        <v>40</v>
      </c>
      <c r="E8" s="92"/>
      <c r="F8" s="23" t="s">
        <v>95</v>
      </c>
      <c r="G8" s="1"/>
    </row>
    <row r="9" spans="1:7" ht="11.25" customHeight="1" x14ac:dyDescent="0.15">
      <c r="A9" s="129"/>
      <c r="B9" s="105"/>
      <c r="C9" s="20"/>
      <c r="D9" s="128"/>
      <c r="E9" s="25"/>
      <c r="F9" s="26"/>
      <c r="G9" s="1"/>
    </row>
    <row r="10" spans="1:7" ht="38.25" customHeight="1" x14ac:dyDescent="0.15">
      <c r="A10" s="129"/>
      <c r="B10" s="103" t="s">
        <v>93</v>
      </c>
      <c r="C10" s="20"/>
      <c r="D10" s="130">
        <f>ROUND(D6/(D8*50),0)</f>
        <v>250</v>
      </c>
      <c r="E10" s="92"/>
      <c r="F10" s="23" t="s">
        <v>94</v>
      </c>
      <c r="G10" s="1"/>
    </row>
    <row r="11" spans="1:7" ht="13" x14ac:dyDescent="0.15">
      <c r="A11" s="1"/>
      <c r="B11" s="49"/>
      <c r="C11" s="50"/>
      <c r="D11" s="46"/>
      <c r="E11" s="50"/>
      <c r="F11" s="52"/>
      <c r="G11" s="1"/>
    </row>
    <row r="12" spans="1:7" ht="21" customHeight="1" x14ac:dyDescent="0.15">
      <c r="A12" s="1"/>
      <c r="B12" s="1"/>
      <c r="C12" s="1"/>
      <c r="D12" s="128"/>
      <c r="E12" s="1"/>
      <c r="F12" s="38"/>
      <c r="G12" s="1"/>
    </row>
    <row r="13" spans="1:7" ht="24.75" customHeight="1" x14ac:dyDescent="0.15">
      <c r="A13" s="129"/>
      <c r="B13" s="183"/>
      <c r="C13" s="184"/>
      <c r="D13" s="146" t="s">
        <v>121</v>
      </c>
      <c r="E13" s="185"/>
      <c r="F13" s="190"/>
      <c r="G13" s="1"/>
    </row>
    <row r="14" spans="1:7" ht="40.5" customHeight="1" x14ac:dyDescent="0.15">
      <c r="A14" s="129"/>
      <c r="B14" s="131" t="s">
        <v>96</v>
      </c>
      <c r="C14" s="12"/>
      <c r="D14" s="98" t="s">
        <v>90</v>
      </c>
      <c r="E14" s="13"/>
      <c r="F14" s="60" t="s">
        <v>101</v>
      </c>
      <c r="G14" s="1"/>
    </row>
    <row r="15" spans="1:7" ht="9" customHeight="1" x14ac:dyDescent="0.15">
      <c r="A15" s="129"/>
      <c r="B15" s="103"/>
      <c r="C15" s="16"/>
      <c r="D15" s="17"/>
      <c r="E15" s="92"/>
      <c r="F15" s="19"/>
      <c r="G15" s="1"/>
    </row>
    <row r="16" spans="1:7" ht="38.25" customHeight="1" x14ac:dyDescent="0.15">
      <c r="A16" s="129"/>
      <c r="B16" s="100" t="s">
        <v>97</v>
      </c>
      <c r="C16" s="20"/>
      <c r="D16" s="99">
        <v>12</v>
      </c>
      <c r="E16" s="92"/>
      <c r="F16" s="23" t="s">
        <v>100</v>
      </c>
      <c r="G16" s="1"/>
    </row>
    <row r="17" spans="1:7" ht="11.25" customHeight="1" x14ac:dyDescent="0.15">
      <c r="A17" s="129"/>
      <c r="B17" s="15"/>
      <c r="C17" s="20"/>
      <c r="D17" s="61"/>
      <c r="E17" s="92"/>
      <c r="F17" s="19"/>
      <c r="G17" s="1"/>
    </row>
    <row r="18" spans="1:7" ht="38.25" customHeight="1" x14ac:dyDescent="0.15">
      <c r="A18" s="129"/>
      <c r="B18" s="15" t="s">
        <v>98</v>
      </c>
      <c r="C18" s="20"/>
      <c r="D18" s="99">
        <v>2</v>
      </c>
      <c r="E18" s="92"/>
      <c r="F18" s="23" t="s">
        <v>102</v>
      </c>
      <c r="G18" s="1"/>
    </row>
    <row r="19" spans="1:7" ht="11.25" customHeight="1" x14ac:dyDescent="0.15">
      <c r="A19" s="129"/>
      <c r="B19" s="15"/>
      <c r="C19" s="20"/>
      <c r="D19" s="22"/>
      <c r="E19" s="92"/>
      <c r="F19" s="19"/>
      <c r="G19" s="1"/>
    </row>
    <row r="20" spans="1:7" ht="39.75" customHeight="1" x14ac:dyDescent="0.15">
      <c r="A20" s="129"/>
      <c r="B20" s="15" t="s">
        <v>99</v>
      </c>
      <c r="C20" s="20"/>
      <c r="D20" s="97">
        <v>10</v>
      </c>
      <c r="E20" s="92"/>
      <c r="F20" s="23" t="s">
        <v>103</v>
      </c>
      <c r="G20" s="1"/>
    </row>
    <row r="21" spans="1:7" ht="11.25" customHeight="1" x14ac:dyDescent="0.15">
      <c r="A21" s="129"/>
      <c r="B21" s="15"/>
      <c r="C21" s="20"/>
      <c r="D21" s="61"/>
      <c r="E21" s="92"/>
      <c r="F21" s="19"/>
      <c r="G21" s="1"/>
    </row>
    <row r="22" spans="1:7" ht="38.25" customHeight="1" x14ac:dyDescent="0.15">
      <c r="A22" s="129"/>
      <c r="B22" s="15" t="s">
        <v>106</v>
      </c>
      <c r="C22" s="20"/>
      <c r="D22" s="99">
        <v>40</v>
      </c>
      <c r="E22" s="92"/>
      <c r="F22" s="23" t="s">
        <v>107</v>
      </c>
      <c r="G22" s="1"/>
    </row>
    <row r="23" spans="1:7" ht="12" customHeight="1" x14ac:dyDescent="0.15">
      <c r="A23" s="129"/>
      <c r="B23" s="24"/>
      <c r="C23" s="20"/>
      <c r="D23" s="22"/>
      <c r="E23" s="25"/>
      <c r="F23" s="26"/>
      <c r="G23" s="1"/>
    </row>
    <row r="24" spans="1:7" ht="24.75" customHeight="1" x14ac:dyDescent="0.15">
      <c r="A24" s="129"/>
      <c r="B24" s="186"/>
      <c r="C24" s="187"/>
      <c r="D24" s="146" t="s">
        <v>104</v>
      </c>
      <c r="E24" s="188"/>
      <c r="F24" s="191"/>
      <c r="G24" s="1"/>
    </row>
    <row r="25" spans="1:7" ht="12" customHeight="1" x14ac:dyDescent="0.15">
      <c r="A25" s="129"/>
      <c r="B25" s="65"/>
      <c r="C25" s="20"/>
      <c r="D25" s="22"/>
      <c r="E25" s="67"/>
      <c r="F25" s="70"/>
      <c r="G25" s="1"/>
    </row>
    <row r="26" spans="1:7" ht="40.5" customHeight="1" x14ac:dyDescent="0.15">
      <c r="A26" s="129"/>
      <c r="B26" s="100" t="s">
        <v>111</v>
      </c>
      <c r="C26" s="20"/>
      <c r="D26" s="159">
        <f>(D16-D18)*50</f>
        <v>500</v>
      </c>
      <c r="E26" s="92"/>
      <c r="F26" s="63" t="s">
        <v>110</v>
      </c>
      <c r="G26" s="1"/>
    </row>
    <row r="27" spans="1:7" ht="12" customHeight="1" x14ac:dyDescent="0.15">
      <c r="A27" s="129"/>
      <c r="B27" s="80"/>
      <c r="C27" s="20"/>
      <c r="D27" s="61"/>
      <c r="E27" s="128"/>
      <c r="F27" s="81"/>
      <c r="G27" s="1"/>
    </row>
    <row r="28" spans="1:7" ht="40" x14ac:dyDescent="0.15">
      <c r="A28" s="72"/>
      <c r="B28" s="15" t="s">
        <v>108</v>
      </c>
      <c r="C28" s="20"/>
      <c r="D28" s="148">
        <f>((D16-D18)*D10*50)-(D22*50*D20)</f>
        <v>105000</v>
      </c>
      <c r="E28" s="43"/>
      <c r="F28" s="77" t="s">
        <v>112</v>
      </c>
      <c r="G28" s="78"/>
    </row>
    <row r="29" spans="1:7" ht="10.5" customHeight="1" x14ac:dyDescent="0.15">
      <c r="A29" s="129"/>
      <c r="B29" s="15"/>
      <c r="C29" s="20"/>
      <c r="D29" s="22"/>
      <c r="E29" s="132"/>
      <c r="F29" s="81"/>
      <c r="G29" s="1"/>
    </row>
    <row r="30" spans="1:7" ht="40" x14ac:dyDescent="0.15">
      <c r="A30" s="72"/>
      <c r="B30" s="15" t="s">
        <v>105</v>
      </c>
      <c r="C30" s="20"/>
      <c r="D30" s="192">
        <f>((D16-D18)*D10*50)/(D22*50*D20)</f>
        <v>6.25</v>
      </c>
      <c r="E30" s="43"/>
      <c r="F30" s="77" t="s">
        <v>109</v>
      </c>
      <c r="G30" s="78"/>
    </row>
    <row r="31" spans="1:7" ht="13" x14ac:dyDescent="0.15">
      <c r="A31" s="86"/>
      <c r="B31" s="87"/>
      <c r="C31" s="87"/>
      <c r="D31" s="87"/>
      <c r="E31" s="87"/>
      <c r="F31" s="88"/>
      <c r="G31" s="28"/>
    </row>
    <row r="32" spans="1:7" ht="13" x14ac:dyDescent="0.15">
      <c r="A32" s="1"/>
      <c r="B32" s="1"/>
      <c r="C32" s="1"/>
      <c r="D32" s="128"/>
      <c r="E32" s="1"/>
      <c r="F32" s="38"/>
      <c r="G32" s="1"/>
    </row>
  </sheetData>
  <sheetProtection password="D7BA" sheet="1" objects="1" scenarios="1" formatCells="0" formatColumns="0" formatRows="0" insertColumns="0" insertRows="0" selectLockedCells="1"/>
  <mergeCells count="3">
    <mergeCell ref="A1:B3"/>
    <mergeCell ref="C1:G3"/>
    <mergeCell ref="B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Scorecard Calculator</vt:lpstr>
      <vt:lpstr>2. Scorecard &amp; Actuals</vt:lpstr>
      <vt:lpstr>4. Resource ROI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2018-12-14T20:31:41Z</dcterms:created>
  <dcterms:modified xsi:type="dcterms:W3CDTF">2020-03-11T18:00:43Z</dcterms:modified>
</cp:coreProperties>
</file>